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ownloads\"/>
    </mc:Choice>
  </mc:AlternateContent>
  <xr:revisionPtr revIDLastSave="0" documentId="8_{066108A4-4215-46C5-8ECA-8DB011513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4" i="1" l="1"/>
  <c r="CF19" i="1"/>
  <c r="CF25" i="1"/>
  <c r="CF14" i="1"/>
  <c r="CF11" i="1" s="1"/>
  <c r="CF3" i="1"/>
  <c r="CF2" i="1" s="1"/>
  <c r="AC18" i="18"/>
  <c r="AC17" i="18"/>
  <c r="AC16" i="18"/>
  <c r="AC15" i="18"/>
  <c r="AC13" i="18"/>
  <c r="AC12" i="18"/>
  <c r="AC10" i="18"/>
  <c r="AC9" i="18"/>
  <c r="AC8" i="18"/>
  <c r="AC7" i="18"/>
  <c r="AC6" i="18"/>
  <c r="AC5" i="18"/>
  <c r="AC4" i="18"/>
  <c r="AB4" i="18"/>
  <c r="AB5" i="18"/>
  <c r="AB6" i="18"/>
  <c r="AB7" i="18"/>
  <c r="AB8" i="18"/>
  <c r="AB9" i="18"/>
  <c r="AB10" i="18"/>
  <c r="CE19" i="1"/>
  <c r="CE25" i="1" l="1"/>
  <c r="CE14" i="1"/>
  <c r="CE11" i="1" s="1"/>
  <c r="CE3" i="1"/>
  <c r="CE2" i="1" s="1"/>
  <c r="CD19" i="1"/>
  <c r="CD25" i="1" l="1"/>
  <c r="CD14" i="1"/>
  <c r="CD11" i="1" s="1"/>
  <c r="CD3" i="1"/>
  <c r="CD2" i="1" s="1"/>
  <c r="CC19" i="1"/>
  <c r="CC25" i="1" l="1"/>
  <c r="CC14" i="1"/>
  <c r="CC3" i="1"/>
  <c r="AB18" i="18"/>
  <c r="AB17" i="18"/>
  <c r="AB16" i="18"/>
  <c r="AB15" i="18"/>
  <c r="AB13" i="18"/>
  <c r="AB12" i="18"/>
  <c r="CB19" i="1"/>
  <c r="CC2" i="1" l="1"/>
  <c r="AC2" i="18" s="1"/>
  <c r="AC3" i="18"/>
  <c r="CC11" i="1"/>
  <c r="AC11" i="18" s="1"/>
  <c r="AC14" i="18"/>
  <c r="CB25" i="1"/>
  <c r="CB14" i="1"/>
  <c r="CB11" i="1" s="1"/>
  <c r="CB3" i="1"/>
  <c r="CB2" i="1" s="1"/>
  <c r="CA19" i="1"/>
  <c r="CA25" i="1" l="1"/>
  <c r="CA14" i="1"/>
  <c r="CA11" i="1" s="1"/>
  <c r="CA3" i="1"/>
  <c r="BX25" i="1"/>
  <c r="BY25" i="1"/>
  <c r="BZ25" i="1"/>
  <c r="BZ19" i="1"/>
  <c r="CA2" i="1" l="1"/>
  <c r="BZ14" i="1"/>
  <c r="BZ3" i="1"/>
  <c r="BY19" i="1"/>
  <c r="AA18" i="18"/>
  <c r="AA17" i="18"/>
  <c r="AA16" i="18"/>
  <c r="AA15" i="18"/>
  <c r="AA13" i="18"/>
  <c r="AA12" i="18"/>
  <c r="AA10" i="18"/>
  <c r="AA9" i="18"/>
  <c r="AA8" i="18"/>
  <c r="AA7" i="18"/>
  <c r="AA6" i="18"/>
  <c r="AA5" i="18"/>
  <c r="AA4" i="18"/>
  <c r="BZ2" i="1" l="1"/>
  <c r="AB2" i="18" s="1"/>
  <c r="AB3" i="18"/>
  <c r="BZ11" i="1"/>
  <c r="AB11" i="18" s="1"/>
  <c r="AB14" i="18"/>
  <c r="BY14" i="1"/>
  <c r="BY11" i="1" s="1"/>
  <c r="BY3" i="1"/>
  <c r="BY2" i="1" s="1"/>
  <c r="BX19" i="1"/>
  <c r="BX14" i="1" l="1"/>
  <c r="BX11" i="1" s="1"/>
  <c r="BX3" i="1"/>
  <c r="BX2" i="1" s="1"/>
  <c r="BW19" i="1"/>
  <c r="BW25" i="1"/>
  <c r="BW14" i="1" l="1"/>
  <c r="BW3" i="1"/>
  <c r="BV19" i="1"/>
  <c r="BW11" i="1" l="1"/>
  <c r="AA11" i="18" s="1"/>
  <c r="AA14" i="18"/>
  <c r="BW2" i="1"/>
  <c r="AA2" i="18" s="1"/>
  <c r="AA3" i="18"/>
  <c r="H8" i="19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CF27" i="1" s="1"/>
  <c r="BT25" i="1"/>
  <c r="BT14" i="1" l="1"/>
  <c r="BT3" i="1"/>
  <c r="BT2" i="1" l="1"/>
  <c r="Z2" i="18" s="1"/>
  <c r="Z3" i="18"/>
  <c r="BT11" i="1"/>
  <c r="Z11" i="18" s="1"/>
  <c r="Z14" i="18"/>
  <c r="BS19" i="1"/>
  <c r="CE27" i="1" s="1"/>
  <c r="BS25" i="1"/>
  <c r="Y4" i="18" l="1"/>
  <c r="Y5" i="18"/>
  <c r="Y6" i="18"/>
  <c r="Y7" i="18"/>
  <c r="Y8" i="18"/>
  <c r="Y9" i="18"/>
  <c r="Y10" i="18"/>
  <c r="Y12" i="18"/>
  <c r="AC25" i="18" s="1"/>
  <c r="Y13" i="18"/>
  <c r="Y15" i="18"/>
  <c r="Y16" i="18"/>
  <c r="Y17" i="18"/>
  <c r="Y18" i="18"/>
  <c r="BS14" i="1"/>
  <c r="BS11" i="1" s="1"/>
  <c r="BS3" i="1"/>
  <c r="CE24" i="1" s="1"/>
  <c r="BS2" i="1" l="1"/>
  <c r="BR19" i="1"/>
  <c r="CD27" i="1" s="1"/>
  <c r="BR25" i="1"/>
  <c r="BQ3" i="1"/>
  <c r="CC24" i="1" s="1"/>
  <c r="BR14" i="1" l="1"/>
  <c r="BR11" i="1" s="1"/>
  <c r="BR3" i="1"/>
  <c r="CD24" i="1" s="1"/>
  <c r="BR2" i="1" l="1"/>
  <c r="Y3" i="18"/>
  <c r="AC24" i="18" s="1"/>
  <c r="BQ19" i="1"/>
  <c r="CC27" i="1" s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AB25" i="18" s="1"/>
  <c r="X8" i="18"/>
  <c r="X7" i="18"/>
  <c r="X6" i="18"/>
  <c r="X5" i="18"/>
  <c r="BP19" i="1"/>
  <c r="CB27" i="1" s="1"/>
  <c r="BP25" i="1"/>
  <c r="BP14" i="1"/>
  <c r="BP11" i="1" s="1"/>
  <c r="BP3" i="1"/>
  <c r="BP2" i="1" l="1"/>
  <c r="CB24" i="1"/>
  <c r="BO25" i="1"/>
  <c r="BN25" i="1"/>
  <c r="BO19" i="1"/>
  <c r="CA27" i="1" s="1"/>
  <c r="BO14" i="1" l="1"/>
  <c r="BO11" i="1" s="1"/>
  <c r="BO3" i="1"/>
  <c r="BO2" i="1" l="1"/>
  <c r="CA24" i="1"/>
  <c r="BN19" i="1"/>
  <c r="BZ27" i="1" s="1"/>
  <c r="BM14" i="1" l="1"/>
  <c r="BM11" i="1" s="1"/>
  <c r="BL14" i="1"/>
  <c r="BL11" i="1" s="1"/>
  <c r="BN14" i="1"/>
  <c r="BN3" i="1"/>
  <c r="X3" i="18" l="1"/>
  <c r="AB24" i="18" s="1"/>
  <c r="BZ24" i="1"/>
  <c r="BN11" i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AA25" i="18" s="1"/>
  <c r="W13" i="18"/>
  <c r="W15" i="18"/>
  <c r="W16" i="18"/>
  <c r="W17" i="18"/>
  <c r="W18" i="18"/>
  <c r="BM19" i="1"/>
  <c r="BY27" i="1" s="1"/>
  <c r="BM25" i="1" l="1"/>
  <c r="BM3" i="1"/>
  <c r="BY24" i="1" s="1"/>
  <c r="BL3" i="1"/>
  <c r="BL2" i="1" l="1"/>
  <c r="BX24" i="1"/>
  <c r="BM2" i="1"/>
  <c r="BL25" i="1"/>
  <c r="BL19" i="1"/>
  <c r="BX27" i="1" s="1"/>
  <c r="BJ26" i="1" l="1"/>
  <c r="BK19" i="1"/>
  <c r="BW27" i="1" s="1"/>
  <c r="BK14" i="1" l="1"/>
  <c r="H14" i="19" s="1"/>
  <c r="BK3" i="1"/>
  <c r="H3" i="19" l="1"/>
  <c r="BW24" i="1"/>
  <c r="BK2" i="1"/>
  <c r="W3" i="18"/>
  <c r="AA24" i="18" s="1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<sst xmlns="http://schemas.openxmlformats.org/spreadsheetml/2006/main" count="109" uniqueCount="55">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</sst>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Fill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Border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3" fontId="97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  <xf numFmtId="0" fontId="93" fillId="0" borderId="0" xfId="0" applyFont="1" applyFill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F62"/>
  <sheetViews>
    <sheetView tabSelected="1" zoomScale="115" zoomScaleNormal="115" workbookViewId="0">
      <pane xSplit="2" topLeftCell="CB1" activePane="topRight" state="frozen"/>
      <selection pane="topRight" activeCell="BT14" sqref="BT14"/>
    </sheetView>
  </sheetViews>
  <sheetFormatPr defaultColWidth="9.109375" defaultRowHeight="18.600000000000001"/>
  <cols>
    <col min="1" max="1" width="19.109375" style="4" bestFit="1" customWidth="1"/>
    <col min="2" max="2" width="45.88671875" style="2" bestFit="1" customWidth="1"/>
    <col min="3" max="6" width="11.44140625" style="5" bestFit="1" customWidth="1"/>
    <col min="7" max="7" width="9.6640625" style="5" bestFit="1" customWidth="1"/>
    <col min="8" max="12" width="11.44140625" style="5" bestFit="1" customWidth="1"/>
    <col min="13" max="19" width="9.6640625" style="5" bestFit="1" customWidth="1"/>
    <col min="20" max="20" width="10" style="5" bestFit="1" customWidth="1"/>
    <col min="21" max="24" width="11.6640625" style="5" bestFit="1" customWidth="1"/>
    <col min="25" max="28" width="10" style="5" bestFit="1" customWidth="1"/>
    <col min="29" max="29" width="11.6640625" style="5" bestFit="1" customWidth="1"/>
    <col min="30" max="30" width="10" style="5" bestFit="1" customWidth="1"/>
    <col min="31" max="32" width="10" style="4" bestFit="1" customWidth="1"/>
    <col min="33" max="38" width="11.6640625" style="4" bestFit="1" customWidth="1"/>
    <col min="39" max="40" width="13.6640625" style="4" bestFit="1" customWidth="1"/>
    <col min="41" max="42" width="10" style="4" bestFit="1" customWidth="1"/>
    <col min="43" max="47" width="11.66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33203125" style="4" customWidth="1"/>
    <col min="54" max="54" width="11.6640625" style="4" customWidth="1"/>
    <col min="55" max="56" width="9.6640625" style="4" bestFit="1" customWidth="1"/>
    <col min="57" max="57" width="9.6640625" style="5" bestFit="1" customWidth="1"/>
    <col min="58" max="58" width="10.109375" style="3" customWidth="1"/>
    <col min="59" max="59" width="9.6640625" style="4" bestFit="1" customWidth="1"/>
    <col min="60" max="60" width="10.6640625" style="4" customWidth="1"/>
    <col min="61" max="61" width="11.44140625" style="4" bestFit="1" customWidth="1"/>
    <col min="62" max="62" width="13.109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6640625" style="31" bestFit="1" customWidth="1"/>
    <col min="68" max="68" width="11.109375" style="3" bestFit="1" customWidth="1"/>
    <col min="69" max="70" width="9.6640625" style="4" bestFit="1" customWidth="1"/>
    <col min="71" max="71" width="9.6640625" style="3" bestFit="1" customWidth="1"/>
    <col min="72" max="72" width="9.5546875" style="4" customWidth="1"/>
    <col min="73" max="73" width="12.6640625" style="3" customWidth="1"/>
    <col min="74" max="74" width="11.6640625" style="4" customWidth="1"/>
    <col min="75" max="75" width="13" style="4" customWidth="1"/>
    <col min="76" max="76" width="12.109375" style="5" customWidth="1"/>
    <col min="77" max="78" width="11.88671875" style="4" customWidth="1"/>
    <col min="79" max="79" width="10.44140625" style="4" customWidth="1"/>
    <col min="80" max="80" width="12.109375" style="4" customWidth="1"/>
    <col min="81" max="81" width="9.6640625" style="5" bestFit="1" customWidth="1"/>
    <col min="82" max="84" width="9.6640625" style="4" bestFit="1" customWidth="1"/>
    <col min="85" max="16384" width="9.109375" style="4"/>
  </cols>
  <sheetData>
    <row r="1" spans="1:84" s="7" customFormat="1" ht="19.2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  <c r="CD1" s="34">
        <v>44774</v>
      </c>
      <c r="CE1" s="34">
        <v>44805</v>
      </c>
      <c r="CF1" s="34">
        <v>44835</v>
      </c>
    </row>
    <row r="2" spans="1:84" ht="20.399999999999999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F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63">
        <f t="shared" si="1"/>
        <v>1267412.1969999999</v>
      </c>
      <c r="BY2" s="63">
        <f t="shared" si="1"/>
        <v>739813.24900000007</v>
      </c>
      <c r="BZ2" s="63">
        <f t="shared" si="1"/>
        <v>714008.72</v>
      </c>
      <c r="CA2" s="63">
        <f t="shared" si="1"/>
        <v>586632.26199999999</v>
      </c>
      <c r="CB2" s="63">
        <f t="shared" si="1"/>
        <v>966955.99400000006</v>
      </c>
      <c r="CC2" s="63">
        <f t="shared" si="1"/>
        <v>850645.27800000005</v>
      </c>
      <c r="CD2" s="63">
        <f t="shared" si="1"/>
        <v>857416.25</v>
      </c>
      <c r="CE2" s="63">
        <f t="shared" si="1"/>
        <v>808626.755</v>
      </c>
      <c r="CF2" s="63">
        <f t="shared" si="1"/>
        <v>678882.97600000002</v>
      </c>
    </row>
    <row r="3" spans="1:84" s="11" customFormat="1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F3" si="6">SUM(BW4:BW8)</f>
        <v>1691356.767</v>
      </c>
      <c r="BX3" s="64">
        <f t="shared" si="6"/>
        <v>1267412.1969999999</v>
      </c>
      <c r="BY3" s="64">
        <f t="shared" si="6"/>
        <v>739813.24900000007</v>
      </c>
      <c r="BZ3" s="64">
        <f t="shared" si="6"/>
        <v>714008.72</v>
      </c>
      <c r="CA3" s="64">
        <f t="shared" si="6"/>
        <v>586632.26199999999</v>
      </c>
      <c r="CB3" s="64">
        <f t="shared" si="6"/>
        <v>966955.99400000006</v>
      </c>
      <c r="CC3" s="64">
        <f t="shared" si="6"/>
        <v>850645.27800000005</v>
      </c>
      <c r="CD3" s="64">
        <f t="shared" si="6"/>
        <v>857416.25</v>
      </c>
      <c r="CE3" s="64">
        <f t="shared" si="6"/>
        <v>808626.755</v>
      </c>
      <c r="CF3" s="64">
        <f t="shared" si="6"/>
        <v>678882.97600000002</v>
      </c>
    </row>
    <row r="4" spans="1:84" ht="19.8">
      <c r="A4" s="73"/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5">
        <v>1207352.2649999999</v>
      </c>
      <c r="BY4" s="55">
        <v>18194.95</v>
      </c>
      <c r="BZ4" s="61">
        <v>713904.46600000001</v>
      </c>
      <c r="CA4" s="61">
        <v>366953.125</v>
      </c>
      <c r="CB4" s="55">
        <v>966941.37600000005</v>
      </c>
      <c r="CC4" s="55">
        <v>850637.26800000004</v>
      </c>
      <c r="CD4" s="61">
        <v>857408.72100000002</v>
      </c>
      <c r="CE4" s="61">
        <v>808587.25399999996</v>
      </c>
      <c r="CF4" s="55">
        <v>678807.76199999999</v>
      </c>
    </row>
    <row r="5" spans="1:84" ht="19.8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5">
        <v>26007.269</v>
      </c>
      <c r="BY5" s="55">
        <v>374702.86499999999</v>
      </c>
      <c r="BZ5" s="61">
        <v>0</v>
      </c>
      <c r="CA5" s="61">
        <v>0</v>
      </c>
      <c r="CB5" s="55">
        <v>0</v>
      </c>
      <c r="CC5" s="55">
        <v>0</v>
      </c>
      <c r="CD5" s="61">
        <v>0</v>
      </c>
      <c r="CE5" s="61">
        <v>0</v>
      </c>
      <c r="CF5" s="55">
        <v>0</v>
      </c>
    </row>
    <row r="6" spans="1:84" ht="19.8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5">
        <v>0</v>
      </c>
      <c r="BY6" s="55">
        <v>0</v>
      </c>
      <c r="BZ6" s="61">
        <v>0</v>
      </c>
      <c r="CA6" s="61">
        <v>0</v>
      </c>
      <c r="CB6" s="55">
        <v>0</v>
      </c>
      <c r="CC6" s="55">
        <v>0</v>
      </c>
      <c r="CD6" s="61">
        <v>0</v>
      </c>
      <c r="CE6" s="61">
        <v>0</v>
      </c>
      <c r="CF6" s="55">
        <v>0</v>
      </c>
    </row>
    <row r="7" spans="1:84" ht="19.8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5">
        <v>157.86799999999999</v>
      </c>
      <c r="BY7" s="55">
        <v>139.13499999999999</v>
      </c>
      <c r="BZ7" s="61">
        <v>104.254</v>
      </c>
      <c r="CA7" s="61">
        <v>52.28</v>
      </c>
      <c r="CB7" s="55">
        <v>14.618</v>
      </c>
      <c r="CC7" s="55">
        <v>8.01</v>
      </c>
      <c r="CD7" s="61">
        <v>7.5289999999999999</v>
      </c>
      <c r="CE7" s="61">
        <v>39.500999999999998</v>
      </c>
      <c r="CF7" s="55">
        <v>75.213999999999999</v>
      </c>
    </row>
    <row r="8" spans="1:84" ht="19.8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5">
        <v>33894.794999999998</v>
      </c>
      <c r="BY8" s="55">
        <v>346776.299</v>
      </c>
      <c r="BZ8" s="61">
        <v>0</v>
      </c>
      <c r="CA8" s="61">
        <v>219626.85699999999</v>
      </c>
      <c r="CB8" s="55">
        <v>0</v>
      </c>
      <c r="CC8" s="55">
        <v>0</v>
      </c>
      <c r="CD8" s="61">
        <v>0</v>
      </c>
      <c r="CE8" s="61">
        <v>0</v>
      </c>
      <c r="CF8" s="55">
        <v>0</v>
      </c>
    </row>
    <row r="9" spans="1:84" s="11" customFormat="1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56">
        <v>0</v>
      </c>
      <c r="BY9" s="56">
        <v>0</v>
      </c>
      <c r="BZ9" s="65">
        <v>0</v>
      </c>
      <c r="CA9" s="62">
        <v>0</v>
      </c>
      <c r="CB9" s="56">
        <v>0</v>
      </c>
      <c r="CC9" s="56">
        <v>0</v>
      </c>
      <c r="CD9" s="62">
        <v>0</v>
      </c>
      <c r="CE9" s="62">
        <v>0</v>
      </c>
      <c r="CF9" s="56">
        <v>0</v>
      </c>
    </row>
    <row r="10" spans="1:84" ht="19.8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5">
        <v>0</v>
      </c>
      <c r="BY10" s="55">
        <v>0</v>
      </c>
      <c r="BZ10" s="66">
        <v>0</v>
      </c>
      <c r="CA10" s="61">
        <v>0</v>
      </c>
      <c r="CB10" s="55">
        <v>0</v>
      </c>
      <c r="CC10" s="55">
        <v>0</v>
      </c>
      <c r="CD10" s="61">
        <v>0</v>
      </c>
      <c r="CE10" s="61">
        <v>0</v>
      </c>
      <c r="CF10" s="55">
        <v>0</v>
      </c>
    </row>
    <row r="11" spans="1:84" ht="19.8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F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63">
        <f t="shared" si="11"/>
        <v>1256266.42658</v>
      </c>
      <c r="BY11" s="63">
        <f t="shared" si="11"/>
        <v>749587.76492999995</v>
      </c>
      <c r="BZ11" s="63">
        <f t="shared" si="11"/>
        <v>712838.87424999999</v>
      </c>
      <c r="CA11" s="67">
        <f t="shared" si="11"/>
        <v>580712.19085000001</v>
      </c>
      <c r="CB11" s="63">
        <f t="shared" si="11"/>
        <v>958047.49936999986</v>
      </c>
      <c r="CC11" s="63">
        <f t="shared" si="11"/>
        <v>860877.81998999999</v>
      </c>
      <c r="CD11" s="67">
        <f t="shared" si="11"/>
        <v>860325.57015000004</v>
      </c>
      <c r="CE11" s="67">
        <f t="shared" si="11"/>
        <v>800602.53294999991</v>
      </c>
      <c r="CF11" s="63">
        <f t="shared" si="11"/>
        <v>679348.61687000003</v>
      </c>
    </row>
    <row r="12" spans="1:84" s="11" customFormat="1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56">
        <v>519448.56501999998</v>
      </c>
      <c r="BY12" s="56">
        <v>491915.53892999998</v>
      </c>
      <c r="BZ12" s="62">
        <v>332343.20624999999</v>
      </c>
      <c r="CA12" s="62">
        <v>221088.60397</v>
      </c>
      <c r="CB12" s="56">
        <v>150309.20444999993</v>
      </c>
      <c r="CC12" s="56">
        <v>133336.09899</v>
      </c>
      <c r="CD12" s="62">
        <v>138284.78949</v>
      </c>
      <c r="CE12" s="62">
        <v>161208.18595000001</v>
      </c>
      <c r="CF12" s="56">
        <v>201516.27286999999</v>
      </c>
    </row>
    <row r="13" spans="1:84" ht="19.8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5">
        <v>971.41498999999999</v>
      </c>
      <c r="BY13" s="55">
        <v>1868.1375499999999</v>
      </c>
      <c r="BZ13" s="61">
        <v>926.49699999999996</v>
      </c>
      <c r="CA13" s="61">
        <v>466.36572999999999</v>
      </c>
      <c r="CB13" s="55">
        <v>1002.65509</v>
      </c>
      <c r="CC13" s="55">
        <v>1588.9380799999999</v>
      </c>
      <c r="CD13" s="61">
        <v>448.10035399999998</v>
      </c>
      <c r="CE13" s="61">
        <v>736.60005000000001</v>
      </c>
      <c r="CF13" s="55">
        <v>1912.5085899999999</v>
      </c>
    </row>
    <row r="14" spans="1:84" s="18" customFormat="1" ht="19.8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F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68">
        <f t="shared" si="14"/>
        <v>736553.93700000003</v>
      </c>
      <c r="BY14" s="68">
        <f t="shared" si="14"/>
        <v>257672.226</v>
      </c>
      <c r="BZ14" s="68">
        <f t="shared" si="14"/>
        <v>380495.66800000001</v>
      </c>
      <c r="CA14" s="69">
        <f t="shared" si="14"/>
        <v>358357.23300000001</v>
      </c>
      <c r="CB14" s="68">
        <f t="shared" si="14"/>
        <v>807332.45299999998</v>
      </c>
      <c r="CC14" s="68">
        <f t="shared" si="14"/>
        <v>727541.72100000002</v>
      </c>
      <c r="CD14" s="69">
        <f t="shared" si="14"/>
        <v>720948.28200000001</v>
      </c>
      <c r="CE14" s="69">
        <f t="shared" si="14"/>
        <v>639390.53099999996</v>
      </c>
      <c r="CF14" s="68">
        <f t="shared" si="14"/>
        <v>477832.34399999998</v>
      </c>
    </row>
    <row r="15" spans="1:84" ht="19.8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5">
        <v>13303.416999999999</v>
      </c>
      <c r="BY15" s="55">
        <v>249097.85800000001</v>
      </c>
      <c r="BZ15" s="61">
        <v>0</v>
      </c>
      <c r="CA15" s="61">
        <v>62498.686000000002</v>
      </c>
      <c r="CB15" s="55">
        <v>0</v>
      </c>
      <c r="CC15" s="55">
        <v>0</v>
      </c>
      <c r="CD15" s="61">
        <v>0</v>
      </c>
      <c r="CE15" s="61">
        <v>0</v>
      </c>
      <c r="CF15" s="55">
        <v>0</v>
      </c>
    </row>
    <row r="16" spans="1:84" ht="19.8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5">
        <v>723250.52</v>
      </c>
      <c r="BY16" s="55">
        <v>8574.3680000000004</v>
      </c>
      <c r="BZ16" s="61">
        <v>380495.66800000001</v>
      </c>
      <c r="CA16" s="61">
        <v>295858.54700000002</v>
      </c>
      <c r="CB16" s="55">
        <v>807332.45299999998</v>
      </c>
      <c r="CC16" s="55">
        <v>727541.72100000002</v>
      </c>
      <c r="CD16" s="61">
        <v>720948.28200000001</v>
      </c>
      <c r="CE16" s="61">
        <v>639390.53099999996</v>
      </c>
      <c r="CF16" s="55">
        <v>477832.34399999998</v>
      </c>
    </row>
    <row r="17" spans="2:84" s="11" customFormat="1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6">
        <v>0</v>
      </c>
      <c r="BY17" s="56">
        <v>0</v>
      </c>
      <c r="BZ17" s="56">
        <v>0</v>
      </c>
      <c r="CA17" s="62">
        <v>0</v>
      </c>
      <c r="CB17" s="56">
        <v>0</v>
      </c>
      <c r="CC17" s="56">
        <v>0</v>
      </c>
      <c r="CD17" s="62">
        <v>0</v>
      </c>
      <c r="CE17" s="62">
        <v>0</v>
      </c>
      <c r="CF17" s="56">
        <v>0</v>
      </c>
    </row>
    <row r="18" spans="2:84" ht="19.8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5">
        <v>263.92455999999999</v>
      </c>
      <c r="BY18" s="55">
        <v>0</v>
      </c>
      <c r="BZ18" s="55">
        <v>0</v>
      </c>
      <c r="CA18" s="61">
        <v>1266.3538799999999</v>
      </c>
      <c r="CB18" s="55">
        <v>405.84192000000002</v>
      </c>
      <c r="CC18" s="55">
        <v>0</v>
      </c>
      <c r="CD18" s="61">
        <v>1092.49866</v>
      </c>
      <c r="CE18" s="61">
        <v>3.8159999999999998</v>
      </c>
      <c r="CF18" s="55">
        <v>0</v>
      </c>
    </row>
    <row r="19" spans="2:84" s="11" customFormat="1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70">
        <f>6447109*10.47/1000</f>
        <v>67501.231230000005</v>
      </c>
      <c r="BY19" s="70">
        <f>5422478*10.46/1000</f>
        <v>56719.119880000006</v>
      </c>
      <c r="BZ19" s="70">
        <f>5304774*10.54/1000</f>
        <v>55912.317959999993</v>
      </c>
      <c r="CA19" s="71">
        <f>5790540*10.49/1000</f>
        <v>60742.764600000002</v>
      </c>
      <c r="CB19" s="70">
        <f>6510450*10.57/1000</f>
        <v>68815.4565</v>
      </c>
      <c r="CC19" s="70">
        <f>5438623*10.66/1000</f>
        <v>57975.72118</v>
      </c>
      <c r="CD19" s="71">
        <f>5114690*10.66/1000</f>
        <v>54522.595399999998</v>
      </c>
      <c r="CE19" s="71">
        <f>5747258*10.65/1000</f>
        <v>61208.297700000003</v>
      </c>
      <c r="CF19" s="70">
        <f>5487036*10.7/1000</f>
        <v>58711.285199999998</v>
      </c>
    </row>
    <row r="20" spans="2:84" ht="19.8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5">
        <v>9662.3860800000002</v>
      </c>
      <c r="BY20" s="55">
        <v>-12128.33862</v>
      </c>
      <c r="BZ20" s="55">
        <v>-220.11735999999996</v>
      </c>
      <c r="CA20" s="61">
        <v>5163.2094699999998</v>
      </c>
      <c r="CB20" s="55">
        <v>7677.7626099999998</v>
      </c>
      <c r="CC20" s="55">
        <v>-11993.20356</v>
      </c>
      <c r="CD20" s="61">
        <v>-3525.4858599999998</v>
      </c>
      <c r="CE20" s="61">
        <v>7113.7739999999994</v>
      </c>
      <c r="CF20" s="55">
        <v>-2667.3923</v>
      </c>
    </row>
    <row r="21" spans="2:84" s="11" customFormat="1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56">
        <v>5309</v>
      </c>
      <c r="BY21" s="56">
        <v>8261</v>
      </c>
      <c r="BZ21" s="56">
        <v>13096</v>
      </c>
      <c r="CA21" s="62">
        <v>775</v>
      </c>
      <c r="CB21" s="56">
        <v>21136</v>
      </c>
      <c r="CC21" s="56">
        <v>18732</v>
      </c>
      <c r="CD21" s="62">
        <v>19034</v>
      </c>
      <c r="CE21" s="62">
        <v>19852</v>
      </c>
      <c r="CF21" s="56">
        <v>15286</v>
      </c>
    </row>
    <row r="22" spans="2:84" s="11" customFormat="1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56">
        <v>79941</v>
      </c>
      <c r="BY22" s="56">
        <v>21492</v>
      </c>
      <c r="BZ22" s="56">
        <v>33251</v>
      </c>
      <c r="CA22" s="62">
        <v>36403</v>
      </c>
      <c r="CB22" s="56">
        <v>41529</v>
      </c>
      <c r="CC22" s="56">
        <v>32447</v>
      </c>
      <c r="CD22" s="62">
        <v>34913</v>
      </c>
      <c r="CE22" s="62">
        <v>33842</v>
      </c>
      <c r="CF22" s="56">
        <v>27091</v>
      </c>
    </row>
    <row r="23" spans="2:84" ht="19.8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4" ht="19.8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F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72">
        <f t="shared" si="17"/>
        <v>-0.19044911494401739</v>
      </c>
      <c r="BY24" s="72">
        <f t="shared" si="17"/>
        <v>-0.47209410658405915</v>
      </c>
      <c r="BZ24" s="72">
        <f t="shared" si="17"/>
        <v>-0.4528447652533929</v>
      </c>
      <c r="CA24" s="72">
        <f t="shared" si="17"/>
        <v>0.37344980496142099</v>
      </c>
      <c r="CB24" s="72">
        <f t="shared" si="17"/>
        <v>1.0233009844116943</v>
      </c>
      <c r="CC24" s="72">
        <f t="shared" si="17"/>
        <v>1.6418263341710877</v>
      </c>
      <c r="CD24" s="72">
        <f t="shared" si="17"/>
        <v>0.40990084548000438</v>
      </c>
      <c r="CE24" s="72">
        <f t="shared" si="17"/>
        <v>0.28931065781873366</v>
      </c>
      <c r="CF24" s="72">
        <f>CF3/BT3-1</f>
        <v>1.2368831292010496E-2</v>
      </c>
    </row>
    <row r="25" spans="2:84" ht="19.8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72">
        <f t="shared" ref="BX25" si="37">BX12/BL12-1</f>
        <v>-0.30984085701223674</v>
      </c>
      <c r="BY25" s="72">
        <f t="shared" ref="BY25" si="38">BY12/BM12-1</f>
        <v>-0.14889392782299227</v>
      </c>
      <c r="BZ25" s="72">
        <f t="shared" ref="BZ25:CF25" si="39">BZ12/BN12-1</f>
        <v>-0.15222693739739235</v>
      </c>
      <c r="CA25" s="72">
        <f t="shared" si="39"/>
        <v>-0.21175976140816943</v>
      </c>
      <c r="CB25" s="72">
        <f t="shared" si="39"/>
        <v>-0.13310823272600858</v>
      </c>
      <c r="CC25" s="72">
        <f t="shared" si="39"/>
        <v>-0.20292455916746099</v>
      </c>
      <c r="CD25" s="72">
        <f t="shared" si="39"/>
        <v>-0.34278889290518455</v>
      </c>
      <c r="CE25" s="72">
        <f t="shared" si="39"/>
        <v>-0.40880260123284173</v>
      </c>
      <c r="CF25" s="72">
        <f t="shared" si="39"/>
        <v>-0.37884740600413336</v>
      </c>
    </row>
    <row r="26" spans="2:84" ht="19.8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4" ht="19.8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F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72">
        <f t="shared" si="74"/>
        <v>-2.3961293231948289E-2</v>
      </c>
      <c r="BY27" s="72">
        <f t="shared" si="74"/>
        <v>1.8443434190020591E-2</v>
      </c>
      <c r="BZ27" s="72">
        <f t="shared" si="74"/>
        <v>-0.29746713907660205</v>
      </c>
      <c r="CA27" s="72">
        <f t="shared" si="74"/>
        <v>-0.14671037821275801</v>
      </c>
      <c r="CB27" s="72">
        <f t="shared" si="74"/>
        <v>2.3873178064842238E-2</v>
      </c>
      <c r="CC27" s="72">
        <f t="shared" si="74"/>
        <v>-6.9441650978342317E-2</v>
      </c>
      <c r="CD27" s="72">
        <f t="shared" si="74"/>
        <v>-0.13162105617630893</v>
      </c>
      <c r="CE27" s="72">
        <f t="shared" si="74"/>
        <v>1.6489203120356288E-2</v>
      </c>
      <c r="CF27" s="72">
        <f t="shared" si="74"/>
        <v>-3.2624437453024568E-2</v>
      </c>
    </row>
    <row r="28" spans="2:8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4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4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F25 BS27:CF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I9" sqref="AI9"/>
    </sheetView>
  </sheetViews>
  <sheetFormatPr defaultRowHeight="18.600000000000001"/>
  <cols>
    <col min="1" max="1" width="19.109375" style="4" bestFit="1" customWidth="1"/>
    <col min="2" max="2" width="43.664062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3320312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4" width="14.44140625" customWidth="1"/>
    <col min="25" max="25" width="11.6640625" customWidth="1"/>
    <col min="26" max="26" width="11.5546875" customWidth="1"/>
    <col min="27" max="27" width="11.44140625" customWidth="1"/>
    <col min="28" max="28" width="11.6640625" customWidth="1"/>
    <col min="29" max="29" width="12.88671875" customWidth="1"/>
  </cols>
  <sheetData>
    <row r="1" spans="1:61" ht="19.2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  <c r="AC1" s="30" t="s">
        <v>54</v>
      </c>
    </row>
    <row r="2" spans="1:61" ht="20.399999999999999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  <c r="AC2" s="20">
        <f>SUM(Monthly!CC2:CE2)</f>
        <v>2516688.2829999998</v>
      </c>
    </row>
    <row r="3" spans="1:61" s="13" customFormat="1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57">
        <f>SUM(Monthly!BZ3:CB3)</f>
        <v>2267596.9759999998</v>
      </c>
      <c r="AC3" s="57">
        <f>SUM(Monthly!CC3:CE3)</f>
        <v>2516688.2829999998</v>
      </c>
    </row>
    <row r="4" spans="1:61" ht="19.8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  <c r="AC4" s="20">
        <f>SUM(Monthly!CC4:CE4)</f>
        <v>2516633.2429999998</v>
      </c>
    </row>
    <row r="5" spans="1:61" ht="19.8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  <c r="AC5" s="20">
        <f>SUM(Monthly!CC5:CE5)</f>
        <v>0</v>
      </c>
    </row>
    <row r="6" spans="1:61" ht="19.8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  <c r="AC6" s="20">
        <f>SUM(Monthly!CC6:CE6)</f>
        <v>0</v>
      </c>
    </row>
    <row r="7" spans="1:61" ht="19.8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  <c r="AC7" s="20">
        <f>SUM(Monthly!CC7:CE7)</f>
        <v>55.04</v>
      </c>
    </row>
    <row r="8" spans="1:61" ht="19.8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  <c r="AC8" s="20">
        <f>SUM(Monthly!CC8:CE8)</f>
        <v>0</v>
      </c>
    </row>
    <row r="9" spans="1:61" s="13" customFormat="1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  <c r="AC9" s="22">
        <f>SUM(Monthly!CC9:CE9)</f>
        <v>0</v>
      </c>
    </row>
    <row r="10" spans="1:61" ht="19.8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  <c r="AC10" s="20">
        <f>SUM(Monthly!CC10:CE10)</f>
        <v>0</v>
      </c>
    </row>
    <row r="11" spans="1:61" ht="19.8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  <c r="AC11" s="20">
        <f>SUM(Monthly!CC11:CE11)</f>
        <v>2521805.9230899997</v>
      </c>
    </row>
    <row r="12" spans="1:61" s="13" customFormat="1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  <c r="AC12" s="21">
        <f>SUM(Monthly!CC12:CE12)</f>
        <v>432829.07442999998</v>
      </c>
    </row>
    <row r="13" spans="1:61" ht="19.8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  <c r="AC13" s="20">
        <f>SUM(Monthly!CC13:CE13)</f>
        <v>2773.6384840000001</v>
      </c>
    </row>
    <row r="14" spans="1:61" ht="19.8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2">
        <f>SUM(Monthly!CC14:CE14)</f>
        <v>2087880.534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8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  <c r="AC15" s="20">
        <f>SUM(Monthly!CC15:CE15)</f>
        <v>0</v>
      </c>
    </row>
    <row r="16" spans="1:61" ht="19.8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  <c r="AC16" s="20">
        <f>SUM(Monthly!CC16:CE16)</f>
        <v>2087880.534</v>
      </c>
    </row>
    <row r="17" spans="1:33" s="13" customFormat="1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  <c r="AC17" s="21">
        <f>SUM(Monthly!CC17:CE17)</f>
        <v>0</v>
      </c>
    </row>
    <row r="18" spans="1:33" ht="19.8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  <c r="AC18" s="20">
        <f>SUM(Monthly!CC18:CE18)</f>
        <v>1096.31466</v>
      </c>
    </row>
    <row r="19" spans="1:33" s="14" customFormat="1" ht="19.8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9.8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9.8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9.8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9.8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8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C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  <c r="AC24" s="53">
        <f t="shared" si="3"/>
        <v>0.61605007027384717</v>
      </c>
    </row>
    <row r="25" spans="1:33" ht="19.8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C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  <c r="AC25" s="53">
        <f t="shared" si="7"/>
        <v>-0.33449202704476888</v>
      </c>
    </row>
    <row r="26" spans="1:33" ht="19.8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C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6640625" style="5" customWidth="1"/>
    <col min="6" max="6" width="14.109375" style="24" customWidth="1"/>
    <col min="7" max="7" width="13.44140625" style="29" customWidth="1"/>
    <col min="8" max="8" width="16.109375" customWidth="1"/>
    <col min="9" max="9" width="14.88671875" customWidth="1"/>
  </cols>
  <sheetData>
    <row r="1" spans="1:185" ht="19.2" thickBot="1">
      <c r="A1" s="6"/>
      <c r="B1" s="58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20.399999999999999" thickTop="1">
      <c r="B2" s="59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0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8">
      <c r="B4" s="59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8">
      <c r="B5" s="59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8">
      <c r="B6" s="59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8">
      <c r="B7" s="59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8">
      <c r="B8" s="59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0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8">
      <c r="B10" s="59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8">
      <c r="B11" s="59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0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8">
      <c r="B13" s="59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8">
      <c r="A14" s="18"/>
      <c r="B14" s="60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8">
      <c r="B15" s="59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8">
      <c r="B16" s="59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0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8">
      <c r="B18" s="59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8">
      <c r="B19" s="59" t="s">
        <v>29</v>
      </c>
      <c r="C19" s="10"/>
      <c r="D19" s="10"/>
      <c r="E19" s="10"/>
      <c r="F19" s="10"/>
      <c r="G19" s="10"/>
      <c r="H19" s="10"/>
    </row>
    <row r="20" spans="1:8" ht="19.8">
      <c r="B20" s="59" t="s">
        <v>27</v>
      </c>
      <c r="C20" s="10"/>
      <c r="D20" s="10"/>
      <c r="E20" s="10"/>
      <c r="F20" s="10"/>
      <c r="G20" s="10"/>
      <c r="H20" s="10"/>
    </row>
    <row r="21" spans="1:8" ht="19.8">
      <c r="B21" s="59" t="s">
        <v>32</v>
      </c>
      <c r="C21" s="10"/>
      <c r="D21" s="10"/>
      <c r="E21" s="10"/>
      <c r="F21" s="10"/>
      <c r="G21" s="10"/>
      <c r="H21" s="10"/>
    </row>
    <row r="22" spans="1:8" ht="19.8">
      <c r="B22" s="59" t="s">
        <v>33</v>
      </c>
      <c r="C22" s="10"/>
      <c r="D22" s="10"/>
      <c r="E22" s="10"/>
      <c r="F22" s="10"/>
      <c r="G22" s="10"/>
      <c r="H22" s="10"/>
    </row>
    <row r="23" spans="1:8" ht="19.8">
      <c r="B23" s="59"/>
      <c r="C23" s="1"/>
      <c r="D23" s="1"/>
      <c r="E23" s="1"/>
      <c r="F23" s="25"/>
    </row>
    <row r="24" spans="1:8" ht="19.8">
      <c r="B24" s="59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9.8">
      <c r="B25" s="59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9.8">
      <c r="B26" s="59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2022-11-14T14:16:03Z</dcterms:modified>
</cp:coreProperties>
</file>