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O25" i="1" l="1"/>
  <c r="BN25" i="1"/>
  <c r="BO19" i="1"/>
  <c r="BO27" i="1" l="1"/>
  <c r="BO14" i="1"/>
  <c r="BO11" i="1" s="1"/>
  <c r="BO3" i="1"/>
  <c r="BO2" i="1" s="1"/>
  <c r="BO24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<sst xmlns="http://schemas.openxmlformats.org/spreadsheetml/2006/main" count="101" uniqueCount="48">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</sst>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3" fontId="0" fillId="58" borderId="0" xfId="0" applyNumberFormat="1" applyFill="1"/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37"/>
  <sheetViews>
    <sheetView tabSelected="1" zoomScaleNormal="100" workbookViewId="0">
      <pane xSplit="2" topLeftCell="BH1" activePane="topRight" state="frozen"/>
      <selection pane="topRight" activeCell="BN36" sqref="BN36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59" width="9.109375" style="4"/>
    <col min="60" max="60" width="10.6640625" style="4" customWidth="1"/>
    <col min="61" max="61" width="11.109375" style="4" bestFit="1" customWidth="1"/>
    <col min="62" max="62" width="10.77734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109375" style="44"/>
    <col min="68" max="68" width="10.88671875" style="4" bestFit="1" customWidth="1"/>
    <col min="69" max="16384" width="9.109375" style="4"/>
  </cols>
  <sheetData>
    <row r="1" spans="1:67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5">
        <v>44317</v>
      </c>
    </row>
    <row r="2" spans="1:67" ht="15.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O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5">
        <f t="shared" si="1"/>
        <v>915181.51600000006</v>
      </c>
      <c r="BH2" s="35">
        <f t="shared" si="1"/>
        <v>1246338.314</v>
      </c>
      <c r="BI2" s="35">
        <f t="shared" si="1"/>
        <v>1279159.1189999999</v>
      </c>
      <c r="BJ2" s="35">
        <f t="shared" si="1"/>
        <v>1563709.077</v>
      </c>
      <c r="BK2" s="35">
        <f t="shared" si="1"/>
        <v>1640281.584</v>
      </c>
      <c r="BL2" s="35">
        <f t="shared" si="1"/>
        <v>1565574.4689999998</v>
      </c>
      <c r="BM2" s="35">
        <f t="shared" si="1"/>
        <v>1401411.2329999998</v>
      </c>
      <c r="BN2" s="35">
        <f t="shared" si="1"/>
        <v>1304947.2520000003</v>
      </c>
      <c r="BO2" s="35">
        <f t="shared" si="1"/>
        <v>427123.19</v>
      </c>
    </row>
    <row r="3" spans="1:67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6">
        <f t="shared" ref="BG3:BL3" si="4">SUM(BG4:BG7)</f>
        <v>915181.51600000006</v>
      </c>
      <c r="BH3" s="36">
        <f t="shared" si="4"/>
        <v>1246338.314</v>
      </c>
      <c r="BI3" s="36">
        <f t="shared" si="4"/>
        <v>1279159.1189999999</v>
      </c>
      <c r="BJ3" s="36">
        <f t="shared" si="4"/>
        <v>1563709.077</v>
      </c>
      <c r="BK3" s="36">
        <f t="shared" si="4"/>
        <v>1640281.584</v>
      </c>
      <c r="BL3" s="36">
        <f t="shared" si="4"/>
        <v>1565574.4689999998</v>
      </c>
      <c r="BM3" s="36">
        <f>SUM(BM4:BM8)</f>
        <v>1401411.2329999998</v>
      </c>
      <c r="BN3" s="36">
        <f>SUM(BN4:BN8)</f>
        <v>1304947.2520000003</v>
      </c>
      <c r="BO3" s="36">
        <f>SUM(BO4:BO8)</f>
        <v>427123.19</v>
      </c>
    </row>
    <row r="4" spans="1:67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5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</row>
    <row r="5" spans="1:67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5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</row>
    <row r="6" spans="1:67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5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</row>
    <row r="7" spans="1:67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5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</row>
    <row r="8" spans="1:67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5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</row>
    <row r="9" spans="1:67" s="11" customFormat="1" ht="15.6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6">
        <v>0</v>
      </c>
      <c r="BH9" s="13">
        <v>0</v>
      </c>
      <c r="BI9" s="39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</row>
    <row r="10" spans="1:67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5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</row>
    <row r="11" spans="1:67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5">
        <f t="shared" si="7"/>
        <v>914968.7893399999</v>
      </c>
      <c r="BH11" s="35">
        <f t="shared" ref="BH11:BK11" si="8">BH12+BH17+BH18+BH14</f>
        <v>1247254.6499599998</v>
      </c>
      <c r="BI11" s="35">
        <f t="shared" si="8"/>
        <v>1277518.6470699999</v>
      </c>
      <c r="BJ11" s="35">
        <f t="shared" si="8"/>
        <v>1548916.8495100001</v>
      </c>
      <c r="BK11" s="35">
        <f t="shared" si="8"/>
        <v>1643519.8558800002</v>
      </c>
      <c r="BL11" s="35">
        <f>BL12+BL17+BL18+BL14</f>
        <v>1560548.54287</v>
      </c>
      <c r="BM11" s="26">
        <f>BM12+BM14+BM17+BM18</f>
        <v>1414999.8531900002</v>
      </c>
      <c r="BN11" s="35">
        <f>BN12+BN17+BN18+BN14</f>
        <v>1278907.05852</v>
      </c>
      <c r="BO11" s="35">
        <f>BO12+BO17+BO18+BO14</f>
        <v>434174.60094000003</v>
      </c>
    </row>
    <row r="12" spans="1:67" s="11" customFormat="1" ht="15.6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6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</row>
    <row r="13" spans="1:67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5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</row>
    <row r="14" spans="1:67" s="20" customFormat="1" ht="15.6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K14" si="10">SUM(BF15:BF16)</f>
        <v>32729.436999999998</v>
      </c>
      <c r="BG14" s="37">
        <f t="shared" si="10"/>
        <v>675937.73199999996</v>
      </c>
      <c r="BH14" s="37">
        <f t="shared" si="10"/>
        <v>930934.69</v>
      </c>
      <c r="BI14" s="37">
        <f t="shared" si="10"/>
        <v>844673.44400000002</v>
      </c>
      <c r="BJ14" s="37">
        <f t="shared" si="10"/>
        <v>931746.42799999996</v>
      </c>
      <c r="BK14" s="37">
        <f t="shared" si="10"/>
        <v>941220.65500000003</v>
      </c>
      <c r="BL14" s="37">
        <f>SUM(BL15:BL16)</f>
        <v>807849.03700000001</v>
      </c>
      <c r="BM14" s="37">
        <f>SUM(BM15:BM16)</f>
        <v>836863.81799999997</v>
      </c>
      <c r="BN14" s="37">
        <f>SUM(BN15:BN16)</f>
        <v>886841.25199999998</v>
      </c>
      <c r="BO14" s="37">
        <f>SUM(BO15:BO16)</f>
        <v>153639.87100000001</v>
      </c>
    </row>
    <row r="15" spans="1:67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5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</row>
    <row r="16" spans="1:67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5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</row>
    <row r="17" spans="2:68" s="11" customFormat="1" ht="15.6">
      <c r="B17" s="12" t="s">
        <v>21</v>
      </c>
      <c r="C17" s="13">
        <f>C9</f>
        <v>248245.77888000003</v>
      </c>
      <c r="D17" s="13">
        <f t="shared" ref="D17:BC17" si="11">D9</f>
        <v>803540.81330000004</v>
      </c>
      <c r="E17" s="13">
        <f t="shared" si="11"/>
        <v>877484.69117999997</v>
      </c>
      <c r="F17" s="13">
        <f t="shared" si="11"/>
        <v>605705.25951</v>
      </c>
      <c r="G17" s="13">
        <f t="shared" si="11"/>
        <v>428756.10768000002</v>
      </c>
      <c r="H17" s="13">
        <f t="shared" si="11"/>
        <v>2247628.3246500003</v>
      </c>
      <c r="I17" s="13">
        <f t="shared" si="11"/>
        <v>3963186.7352700001</v>
      </c>
      <c r="J17" s="13">
        <f t="shared" si="11"/>
        <v>4586425.8833599994</v>
      </c>
      <c r="K17" s="13">
        <f t="shared" si="11"/>
        <v>4540064.7015899997</v>
      </c>
      <c r="L17" s="13">
        <f t="shared" si="11"/>
        <v>632547.01835999999</v>
      </c>
      <c r="M17" s="13">
        <f t="shared" si="11"/>
        <v>5295.80386</v>
      </c>
      <c r="N17" s="13">
        <f t="shared" si="11"/>
        <v>0</v>
      </c>
      <c r="O17" s="13">
        <f t="shared" si="11"/>
        <v>0</v>
      </c>
      <c r="P17" s="13">
        <f t="shared" si="11"/>
        <v>9612.9415900000004</v>
      </c>
      <c r="Q17" s="13">
        <f t="shared" si="11"/>
        <v>0</v>
      </c>
      <c r="R17" s="13">
        <f t="shared" si="11"/>
        <v>0</v>
      </c>
      <c r="S17" s="13">
        <f t="shared" si="11"/>
        <v>594583.77391999995</v>
      </c>
      <c r="T17" s="13">
        <f t="shared" si="11"/>
        <v>555865.26450000005</v>
      </c>
      <c r="U17" s="13">
        <f t="shared" si="11"/>
        <v>1035329.4155700001</v>
      </c>
      <c r="V17" s="13">
        <f t="shared" si="11"/>
        <v>2294567.1308999998</v>
      </c>
      <c r="W17" s="13">
        <f t="shared" si="11"/>
        <v>4488644.4917700002</v>
      </c>
      <c r="X17" s="13">
        <f t="shared" si="11"/>
        <v>3651088.6628999999</v>
      </c>
      <c r="Y17" s="13">
        <f t="shared" si="11"/>
        <v>210387.46758000003</v>
      </c>
      <c r="Z17" s="13">
        <f t="shared" si="11"/>
        <v>142421.74328</v>
      </c>
      <c r="AA17" s="13">
        <f t="shared" si="11"/>
        <v>210390.88368</v>
      </c>
      <c r="AB17" s="13">
        <f t="shared" si="11"/>
        <v>62640.017469999999</v>
      </c>
      <c r="AC17" s="13">
        <f t="shared" si="11"/>
        <v>408084.93296000006</v>
      </c>
      <c r="AD17" s="13">
        <f t="shared" si="11"/>
        <v>5825.676449999999</v>
      </c>
      <c r="AE17" s="13">
        <f t="shared" si="11"/>
        <v>54404.009279999991</v>
      </c>
      <c r="AF17" s="13">
        <f t="shared" si="11"/>
        <v>489335.94394000008</v>
      </c>
      <c r="AG17" s="13">
        <f t="shared" si="11"/>
        <v>2943467.0496</v>
      </c>
      <c r="AH17" s="13">
        <f t="shared" si="11"/>
        <v>3800136.7770399996</v>
      </c>
      <c r="AI17" s="13">
        <f t="shared" si="11"/>
        <v>4191078.3702200004</v>
      </c>
      <c r="AJ17" s="13">
        <f t="shared" si="11"/>
        <v>1987766.7171400001</v>
      </c>
      <c r="AK17" s="13">
        <f t="shared" si="11"/>
        <v>596440.84355999995</v>
      </c>
      <c r="AL17" s="13">
        <f t="shared" si="11"/>
        <v>404938.82714999997</v>
      </c>
      <c r="AM17" s="13">
        <f t="shared" si="11"/>
        <v>211260.45618000001</v>
      </c>
      <c r="AN17" s="13">
        <f t="shared" si="11"/>
        <v>803456.47146000003</v>
      </c>
      <c r="AO17" s="13">
        <f t="shared" si="11"/>
        <v>211488.17112000001</v>
      </c>
      <c r="AP17" s="13">
        <f t="shared" si="11"/>
        <v>445.45214999999996</v>
      </c>
      <c r="AQ17" s="13">
        <f t="shared" si="11"/>
        <v>2730090.08134</v>
      </c>
      <c r="AR17" s="13">
        <f t="shared" si="11"/>
        <v>2841333.6007499998</v>
      </c>
      <c r="AS17" s="13">
        <f t="shared" si="11"/>
        <v>4114744.1581600001</v>
      </c>
      <c r="AT17" s="13">
        <f t="shared" si="11"/>
        <v>3307597.1165200002</v>
      </c>
      <c r="AU17" s="13">
        <f t="shared" si="11"/>
        <v>3173471.3315000003</v>
      </c>
      <c r="AV17" s="13">
        <f t="shared" si="11"/>
        <v>1243345.9323399998</v>
      </c>
      <c r="AW17" s="13">
        <f t="shared" si="11"/>
        <v>277465.43156</v>
      </c>
      <c r="AX17" s="13">
        <f t="shared" si="11"/>
        <v>265492.40727000003</v>
      </c>
      <c r="AY17" s="13">
        <f t="shared" si="11"/>
        <v>0</v>
      </c>
      <c r="AZ17" s="13">
        <f t="shared" si="11"/>
        <v>0</v>
      </c>
      <c r="BA17" s="13">
        <f t="shared" si="11"/>
        <v>0</v>
      </c>
      <c r="BB17" s="13">
        <f t="shared" si="11"/>
        <v>0</v>
      </c>
      <c r="BC17" s="13">
        <f t="shared" si="11"/>
        <v>0</v>
      </c>
      <c r="BD17" s="13">
        <v>0</v>
      </c>
      <c r="BE17" s="13">
        <v>0</v>
      </c>
      <c r="BF17" s="13">
        <v>0</v>
      </c>
      <c r="BG17" s="36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</row>
    <row r="18" spans="2:68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5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</row>
    <row r="19" spans="2:68" s="11" customFormat="1" ht="15.6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6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</row>
    <row r="20" spans="2:68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5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</row>
    <row r="21" spans="2:68" s="11" customFormat="1" ht="15.6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6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</row>
    <row r="22" spans="2:68" s="11" customFormat="1" ht="15.6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6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</row>
    <row r="23" spans="2:68">
      <c r="BD23" s="26"/>
      <c r="BN23" s="3"/>
    </row>
    <row r="24" spans="2:68" ht="15.6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2">O3/C3-1</f>
        <v>-0.28598500179806963</v>
      </c>
      <c r="P24" s="1">
        <f t="shared" si="12"/>
        <v>4.0516758797212171E-2</v>
      </c>
      <c r="Q24" s="1">
        <f t="shared" si="12"/>
        <v>-3.7273894462553581E-2</v>
      </c>
      <c r="R24" s="1">
        <f t="shared" si="12"/>
        <v>4.8336957107993461E-2</v>
      </c>
      <c r="S24" s="1">
        <f t="shared" si="12"/>
        <v>0.28542162341447752</v>
      </c>
      <c r="T24" s="1">
        <f t="shared" si="12"/>
        <v>-4.1468318659507841E-2</v>
      </c>
      <c r="U24" s="1">
        <f t="shared" si="12"/>
        <v>9.0107171433269295E-2</v>
      </c>
      <c r="V24" s="1">
        <f t="shared" si="12"/>
        <v>0.12019618570218071</v>
      </c>
      <c r="W24" s="1">
        <f t="shared" si="12"/>
        <v>0.19254601019719031</v>
      </c>
      <c r="X24" s="1">
        <f t="shared" si="12"/>
        <v>-5.293497782865475E-2</v>
      </c>
      <c r="Y24" s="1">
        <f t="shared" si="12"/>
        <v>-0.14790992221013277</v>
      </c>
      <c r="Z24" s="1">
        <f t="shared" si="12"/>
        <v>-6.1384956796255552E-2</v>
      </c>
      <c r="AA24" s="1">
        <f t="shared" si="12"/>
        <v>-4.8855024055258101E-2</v>
      </c>
      <c r="AB24" s="1">
        <f t="shared" si="12"/>
        <v>0.14901499628383474</v>
      </c>
      <c r="AC24" s="1">
        <f t="shared" si="12"/>
        <v>0.26176129299095052</v>
      </c>
      <c r="AD24" s="1">
        <f t="shared" si="12"/>
        <v>-0.13581370677059379</v>
      </c>
      <c r="AE24" s="1">
        <f t="shared" si="12"/>
        <v>-0.27733865033454197</v>
      </c>
      <c r="AF24" s="1">
        <f t="shared" si="12"/>
        <v>1.3745153356933271E-2</v>
      </c>
      <c r="AG24" s="1">
        <f t="shared" si="12"/>
        <v>3.6431861985728675E-2</v>
      </c>
      <c r="AH24" s="1">
        <f t="shared" si="12"/>
        <v>-0.12194458603456537</v>
      </c>
      <c r="AI24" s="1">
        <f t="shared" si="12"/>
        <v>-0.13646308240633453</v>
      </c>
      <c r="AJ24" s="1">
        <f t="shared" si="12"/>
        <v>-0.13385994875326701</v>
      </c>
      <c r="AK24" s="1">
        <f t="shared" si="12"/>
        <v>-6.7774284267495988E-2</v>
      </c>
      <c r="AL24" s="1">
        <f t="shared" si="12"/>
        <v>0.12590883323157831</v>
      </c>
      <c r="AM24" s="1">
        <f t="shared" si="12"/>
        <v>0.11297207672794496</v>
      </c>
      <c r="AN24" s="1">
        <f t="shared" si="12"/>
        <v>-0.27443853421245035</v>
      </c>
      <c r="AO24" s="1">
        <f t="shared" si="12"/>
        <v>-0.26539995122519011</v>
      </c>
      <c r="AP24" s="1">
        <f t="shared" si="12"/>
        <v>-9.4304947885345047E-2</v>
      </c>
      <c r="AQ24" s="1">
        <f t="shared" si="12"/>
        <v>0.2580668963720405</v>
      </c>
      <c r="AR24" s="1">
        <f t="shared" si="12"/>
        <v>-9.0957024449320079E-2</v>
      </c>
      <c r="AS24" s="1">
        <f t="shared" si="12"/>
        <v>-7.9975510050833365E-2</v>
      </c>
      <c r="AT24" s="1">
        <f t="shared" si="12"/>
        <v>0.14049726434378851</v>
      </c>
      <c r="AU24" s="1">
        <f t="shared" ref="AU24:BO24" si="13">AU3/AI3-1</f>
        <v>0.16100362135393009</v>
      </c>
      <c r="AV24" s="1">
        <f t="shared" si="13"/>
        <v>-4.4821376802785862E-2</v>
      </c>
      <c r="AW24" s="1">
        <f t="shared" si="13"/>
        <v>-3.4129168659907005E-2</v>
      </c>
      <c r="AX24" s="1">
        <f t="shared" si="13"/>
        <v>-0.15437843844103449</v>
      </c>
      <c r="AY24" s="1">
        <f t="shared" si="13"/>
        <v>0.84468705193153237</v>
      </c>
      <c r="AZ24" s="1">
        <f t="shared" si="13"/>
        <v>1.3960780066609635</v>
      </c>
      <c r="BA24" s="1">
        <f t="shared" si="13"/>
        <v>1.5955508348531802</v>
      </c>
      <c r="BB24" s="1">
        <f t="shared" si="13"/>
        <v>2.558413498298771</v>
      </c>
      <c r="BC24" s="1">
        <f t="shared" si="13"/>
        <v>1.0716961047960347</v>
      </c>
      <c r="BD24" s="1">
        <f t="shared" si="13"/>
        <v>4.0653984154775413</v>
      </c>
      <c r="BE24" s="1">
        <f t="shared" si="13"/>
        <v>3.1057823118090875</v>
      </c>
      <c r="BF24" s="1">
        <f t="shared" si="13"/>
        <v>0.1558216194423947</v>
      </c>
      <c r="BG24" s="1">
        <f t="shared" si="13"/>
        <v>2.6475629576522022</v>
      </c>
      <c r="BH24" s="1">
        <f t="shared" si="13"/>
        <v>2.2414754968617858</v>
      </c>
      <c r="BI24" s="1">
        <f t="shared" si="13"/>
        <v>1.6683607189279144</v>
      </c>
      <c r="BJ24" s="1">
        <f t="shared" si="13"/>
        <v>1.6857196371990146</v>
      </c>
      <c r="BK24" s="1">
        <f t="shared" si="13"/>
        <v>0.12583432420575424</v>
      </c>
      <c r="BL24" s="1">
        <f t="shared" si="13"/>
        <v>0.15285080245619054</v>
      </c>
      <c r="BM24" s="1">
        <f t="shared" si="13"/>
        <v>-4.1565054272944435E-2</v>
      </c>
      <c r="BN24" s="1">
        <f t="shared" si="13"/>
        <v>2.8351733951762714E-2</v>
      </c>
      <c r="BO24" s="34">
        <f t="shared" si="13"/>
        <v>-0.25185739744803093</v>
      </c>
    </row>
    <row r="25" spans="2:68" ht="15.6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4">O12/C12-1</f>
        <v>-0.28447389233873766</v>
      </c>
      <c r="P25" s="1">
        <f t="shared" si="14"/>
        <v>5.6134300404354631E-2</v>
      </c>
      <c r="Q25" s="1">
        <f t="shared" si="14"/>
        <v>-3.5401255286699573E-2</v>
      </c>
      <c r="R25" s="1">
        <f t="shared" si="14"/>
        <v>7.0555862261874047E-2</v>
      </c>
      <c r="S25" s="1">
        <f t="shared" si="14"/>
        <v>0.27632235982521314</v>
      </c>
      <c r="T25" s="1">
        <f t="shared" si="14"/>
        <v>-3.2938071252859413E-2</v>
      </c>
      <c r="U25" s="1">
        <f t="shared" si="14"/>
        <v>8.9159648341916142E-2</v>
      </c>
      <c r="V25" s="1">
        <f t="shared" si="14"/>
        <v>0.12274518229347198</v>
      </c>
      <c r="W25" s="1">
        <f t="shared" si="14"/>
        <v>0.19634209244893785</v>
      </c>
      <c r="X25" s="1">
        <f t="shared" si="14"/>
        <v>-7.2156217172717696E-2</v>
      </c>
      <c r="Y25" s="1">
        <f t="shared" si="14"/>
        <v>-0.14340683724376346</v>
      </c>
      <c r="Z25" s="1">
        <f t="shared" si="14"/>
        <v>-5.9571844625022852E-2</v>
      </c>
      <c r="AA25" s="1">
        <f t="shared" ref="AA25:AL25" si="15">AA12/O12-1</f>
        <v>-5.3057682931031191E-2</v>
      </c>
      <c r="AB25" s="1">
        <f t="shared" si="15"/>
        <v>0.15198103340378855</v>
      </c>
      <c r="AC25" s="1">
        <f t="shared" si="15"/>
        <v>0.25621608629239034</v>
      </c>
      <c r="AD25" s="1">
        <f t="shared" si="15"/>
        <v>-0.13536216901541009</v>
      </c>
      <c r="AE25" s="1">
        <f t="shared" si="15"/>
        <v>-0.26591893601246552</v>
      </c>
      <c r="AF25" s="1">
        <f t="shared" si="15"/>
        <v>1.284595185824533E-2</v>
      </c>
      <c r="AG25" s="1">
        <f t="shared" si="15"/>
        <v>-3.3477741047441723E-2</v>
      </c>
      <c r="AH25" s="1">
        <f t="shared" si="15"/>
        <v>-7.8842238168322254E-2</v>
      </c>
      <c r="AI25" s="1">
        <f t="shared" si="15"/>
        <v>-0.15219868286994787</v>
      </c>
      <c r="AJ25" s="1">
        <f t="shared" si="15"/>
        <v>-0.1269240426197914</v>
      </c>
      <c r="AK25" s="1">
        <f t="shared" si="15"/>
        <v>-6.5471113149774718E-2</v>
      </c>
      <c r="AL25" s="1">
        <f t="shared" si="15"/>
        <v>0.11304214907509835</v>
      </c>
      <c r="AM25" s="1">
        <f t="shared" ref="AM25" si="16">AM12/AA12-1</f>
        <v>0.11269870612315391</v>
      </c>
      <c r="AN25" s="1">
        <f t="shared" ref="AN25:AO25" si="17">AN12/AB12-1</f>
        <v>-0.2771925566568828</v>
      </c>
      <c r="AO25" s="1">
        <f t="shared" si="17"/>
        <v>-0.2639921864188296</v>
      </c>
      <c r="AP25" s="1">
        <f t="shared" ref="AP25" si="18">AP12/AD12-1</f>
        <v>-0.10290012679769034</v>
      </c>
      <c r="AQ25" s="1">
        <f t="shared" ref="AQ25" si="19">AQ12/AE12-1</f>
        <v>0.24862380961729746</v>
      </c>
      <c r="AR25" s="1">
        <f t="shared" ref="AR25" si="20">AR12/AF12-1</f>
        <v>-8.0338840775260767E-2</v>
      </c>
      <c r="AS25" s="1">
        <f t="shared" ref="AS25" si="21">AS12/AG12-1</f>
        <v>1.2149264824649508E-2</v>
      </c>
      <c r="AT25" s="1">
        <f t="shared" ref="AT25" si="22">AT12/AH12-1</f>
        <v>8.4715026285630435E-2</v>
      </c>
      <c r="AU25" s="1">
        <f t="shared" ref="AU25" si="23">AU12/AI12-1</f>
        <v>0.14515967223722437</v>
      </c>
      <c r="AV25" s="1">
        <f t="shared" ref="AV25" si="24">AV12/AJ12-1</f>
        <v>-5.3151116590196779E-2</v>
      </c>
      <c r="AW25" s="1">
        <f t="shared" ref="AW25" si="25">AW12/AK12-1</f>
        <v>-3.9012927167765943E-2</v>
      </c>
      <c r="AX25" s="1">
        <f t="shared" ref="AX25" si="26">AX12/AL12-1</f>
        <v>-0.16369968039043792</v>
      </c>
      <c r="AY25" s="1">
        <f t="shared" ref="AY25" si="27">AY12/AM12-1</f>
        <v>-0.28198746728184232</v>
      </c>
      <c r="AZ25" s="1">
        <f t="shared" ref="AZ25" si="28">AZ12/AN12-1</f>
        <v>-5.2502290784487204E-2</v>
      </c>
      <c r="BA25" s="1">
        <f t="shared" ref="BA25" si="29">BA12/AO12-1</f>
        <v>-6.1346134867912627E-2</v>
      </c>
      <c r="BB25" s="1">
        <f t="shared" ref="BB25" si="30">BB12/AP12-1</f>
        <v>0.12338809361956882</v>
      </c>
      <c r="BC25" s="1">
        <f t="shared" ref="BC25:BO25" si="31">BC12/AQ12-1</f>
        <v>2.2169811955868202E-2</v>
      </c>
      <c r="BD25" s="1">
        <f t="shared" si="31"/>
        <v>7.7520568274712653E-2</v>
      </c>
      <c r="BE25" s="1">
        <f t="shared" si="31"/>
        <v>-3.9791925424287999E-2</v>
      </c>
      <c r="BF25" s="1">
        <f t="shared" si="31"/>
        <v>-4.4710166400307783E-2</v>
      </c>
      <c r="BG25" s="1">
        <f t="shared" si="31"/>
        <v>-1.5974595043998452E-2</v>
      </c>
      <c r="BH25" s="1">
        <f t="shared" si="31"/>
        <v>-0.1443819242787544</v>
      </c>
      <c r="BI25" s="1">
        <f t="shared" si="31"/>
        <v>-9.3086807158588414E-2</v>
      </c>
      <c r="BJ25" s="1">
        <f t="shared" si="31"/>
        <v>8.4968911987424178E-2</v>
      </c>
      <c r="BK25" s="1">
        <f t="shared" si="31"/>
        <v>0.24218740602719091</v>
      </c>
      <c r="BL25" s="1">
        <f t="shared" si="31"/>
        <v>0.4004449219346935</v>
      </c>
      <c r="BM25" s="1">
        <f t="shared" si="31"/>
        <v>9.4830103839002922E-2</v>
      </c>
      <c r="BN25" s="1">
        <f>BN12/BB12-1</f>
        <v>-1.6577205988675292E-2</v>
      </c>
      <c r="BO25" s="34">
        <f>BO12/BC12-1</f>
        <v>4.9772788673174695E-4</v>
      </c>
      <c r="BP25" s="26"/>
    </row>
    <row r="26" spans="2:68" ht="15.6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2">O9/C9-1</f>
        <v>-1</v>
      </c>
      <c r="P26" s="1">
        <f t="shared" si="32"/>
        <v>-0.98803677245649624</v>
      </c>
      <c r="Q26" s="1">
        <f t="shared" si="32"/>
        <v>-1</v>
      </c>
      <c r="R26" s="1">
        <f t="shared" si="32"/>
        <v>-1</v>
      </c>
      <c r="S26" s="1">
        <f t="shared" si="32"/>
        <v>0.38676455744804117</v>
      </c>
      <c r="T26" s="1">
        <f t="shared" si="32"/>
        <v>-0.75268808530139908</v>
      </c>
      <c r="U26" s="1">
        <f t="shared" si="32"/>
        <v>-0.73876340310786137</v>
      </c>
      <c r="V26" s="1">
        <f t="shared" si="32"/>
        <v>-0.49970473975717933</v>
      </c>
      <c r="W26" s="1">
        <f t="shared" si="32"/>
        <v>-1.1325875995113366E-2</v>
      </c>
      <c r="X26" s="1">
        <f t="shared" si="32"/>
        <v>4.7720431160455874</v>
      </c>
      <c r="Y26" s="1">
        <f t="shared" si="32"/>
        <v>38.727201599947477</v>
      </c>
      <c r="Z26" s="1" t="e">
        <f t="shared" si="32"/>
        <v>#DIV/0!</v>
      </c>
      <c r="AA26" s="1" t="e">
        <f t="shared" ref="AA26:AL26" si="33">AA9/O9-1</f>
        <v>#DIV/0!</v>
      </c>
      <c r="AB26" s="1">
        <f t="shared" si="33"/>
        <v>5.5162174224757772</v>
      </c>
      <c r="AC26" s="1" t="e">
        <f t="shared" si="33"/>
        <v>#DIV/0!</v>
      </c>
      <c r="AD26" s="1" t="e">
        <f t="shared" si="33"/>
        <v>#DIV/0!</v>
      </c>
      <c r="AE26" s="1">
        <f t="shared" si="33"/>
        <v>-0.90850068288725294</v>
      </c>
      <c r="AF26" s="1">
        <f t="shared" si="33"/>
        <v>-0.11968605489289386</v>
      </c>
      <c r="AG26" s="1">
        <f t="shared" si="33"/>
        <v>1.8430246502553738</v>
      </c>
      <c r="AH26" s="1">
        <f t="shared" si="33"/>
        <v>0.65614539050311826</v>
      </c>
      <c r="AI26" s="1">
        <f t="shared" si="33"/>
        <v>-6.6293091844451424E-2</v>
      </c>
      <c r="AJ26" s="1">
        <f t="shared" si="33"/>
        <v>-0.45556876299981452</v>
      </c>
      <c r="AK26" s="1">
        <f t="shared" si="33"/>
        <v>1.8349637477013823</v>
      </c>
      <c r="AL26" s="1">
        <f t="shared" si="33"/>
        <v>1.8432374005835155</v>
      </c>
      <c r="AM26" s="1">
        <f t="shared" ref="AM26" si="34">AM9/AA9-1</f>
        <v>4.1331282268037839E-3</v>
      </c>
      <c r="AN26" s="1">
        <f t="shared" ref="AN26:AO26" si="35">AN9/AB9-1</f>
        <v>11.826568444761323</v>
      </c>
      <c r="AO26" s="1">
        <f t="shared" si="35"/>
        <v>-0.48175452206482272</v>
      </c>
      <c r="AP26" s="1">
        <f t="shared" ref="AP26" si="36">AP9/AD9-1</f>
        <v>-0.92353640751882127</v>
      </c>
      <c r="AQ26" s="1">
        <f t="shared" ref="AQ26" si="37">AQ9/AE9-1</f>
        <v>49.181781039134485</v>
      </c>
      <c r="AR26" s="1">
        <f t="shared" ref="AR26" si="38">AR9/AF9-1</f>
        <v>4.8065090781444617</v>
      </c>
      <c r="AS26" s="1">
        <f t="shared" ref="AS26" si="39">AS9/AG9-1</f>
        <v>0.39792431470200085</v>
      </c>
      <c r="AT26" s="1">
        <f t="shared" ref="AT26" si="40">AT9/AH9-1</f>
        <v>-0.12961103492270831</v>
      </c>
      <c r="AU26" s="1">
        <f t="shared" ref="AU26" si="41">AU9/AI9-1</f>
        <v>-0.24280315203616276</v>
      </c>
      <c r="AV26" s="1">
        <f t="shared" ref="AV26" si="42">AV9/AJ9-1</f>
        <v>-0.37450108122902537</v>
      </c>
      <c r="AW26" s="1">
        <f t="shared" ref="AW26" si="43">AW9/AK9-1</f>
        <v>-0.53479806999151647</v>
      </c>
      <c r="AX26" s="1">
        <f t="shared" ref="AX26" si="44">AX9/AL9-1</f>
        <v>-0.34436416201784803</v>
      </c>
      <c r="AY26" s="1">
        <f t="shared" ref="AY26" si="45">AY9/AM9-1</f>
        <v>-1</v>
      </c>
      <c r="AZ26" s="1">
        <f t="shared" ref="AZ26" si="46">AZ9/AN9-1</f>
        <v>-1</v>
      </c>
      <c r="BA26" s="1">
        <f t="shared" ref="BA26" si="47">BA9/AO9-1</f>
        <v>-1</v>
      </c>
      <c r="BB26" s="1">
        <f t="shared" ref="BB26" si="48">BB9/AP9-1</f>
        <v>-1</v>
      </c>
      <c r="BC26" s="1">
        <f t="shared" ref="BC26:BI26" si="49">BC9/AQ9-1</f>
        <v>-1</v>
      </c>
      <c r="BD26" s="1">
        <f t="shared" si="49"/>
        <v>-1</v>
      </c>
      <c r="BE26" s="1">
        <f t="shared" si="49"/>
        <v>-1</v>
      </c>
      <c r="BF26" s="1">
        <f t="shared" si="49"/>
        <v>-1</v>
      </c>
      <c r="BG26" s="1">
        <f t="shared" si="49"/>
        <v>-1</v>
      </c>
      <c r="BH26" s="1">
        <f t="shared" si="49"/>
        <v>-1</v>
      </c>
      <c r="BI26" s="1">
        <f t="shared" si="49"/>
        <v>-1</v>
      </c>
      <c r="BJ26" s="1">
        <f>BJ9/AX9-1</f>
        <v>-1</v>
      </c>
      <c r="BK26" s="1"/>
      <c r="BL26" s="1"/>
      <c r="BM26" s="1"/>
      <c r="BN26" s="5"/>
    </row>
    <row r="27" spans="2:68" ht="15.6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0">O19/C19-1</f>
        <v>0.3777550476421816</v>
      </c>
      <c r="P27" s="1">
        <f t="shared" si="50"/>
        <v>0.11795685370786035</v>
      </c>
      <c r="Q27" s="1">
        <f t="shared" si="50"/>
        <v>0.11351072011628927</v>
      </c>
      <c r="R27" s="1">
        <f t="shared" si="50"/>
        <v>-7.7872706873510444E-2</v>
      </c>
      <c r="S27" s="1">
        <f t="shared" si="50"/>
        <v>-3.7609772419781362E-2</v>
      </c>
      <c r="T27" s="1">
        <f t="shared" si="50"/>
        <v>-7.5834995932845928E-2</v>
      </c>
      <c r="U27" s="1">
        <f t="shared" si="50"/>
        <v>-0.1042288823994254</v>
      </c>
      <c r="V27" s="1">
        <f t="shared" si="50"/>
        <v>-9.9974505669108926E-2</v>
      </c>
      <c r="W27" s="1">
        <f t="shared" si="50"/>
        <v>-0.12343352796219176</v>
      </c>
      <c r="X27" s="1">
        <f t="shared" si="50"/>
        <v>1.4719090238555887E-2</v>
      </c>
      <c r="Y27" s="1">
        <f t="shared" si="50"/>
        <v>-4.7013370227126816E-2</v>
      </c>
      <c r="Z27" s="1">
        <f t="shared" si="50"/>
        <v>-5.8045661097575585E-2</v>
      </c>
      <c r="AA27" s="1">
        <f t="shared" ref="AA27:AL27" si="51">AA19/O19-1</f>
        <v>-1.8490321243275432E-2</v>
      </c>
      <c r="AB27" s="1">
        <f t="shared" si="51"/>
        <v>-6.6252835143846278E-2</v>
      </c>
      <c r="AC27" s="1">
        <f t="shared" si="51"/>
        <v>-1.6431105484206454E-2</v>
      </c>
      <c r="AD27" s="1">
        <f t="shared" si="51"/>
        <v>-4.8983190955845801E-2</v>
      </c>
      <c r="AE27" s="1">
        <f t="shared" si="51"/>
        <v>-0.17927407919919014</v>
      </c>
      <c r="AF27" s="1">
        <f t="shared" si="51"/>
        <v>-0.20418766441235481</v>
      </c>
      <c r="AG27" s="1">
        <f t="shared" si="51"/>
        <v>7.6187029914980275E-2</v>
      </c>
      <c r="AH27" s="1">
        <f t="shared" si="51"/>
        <v>-0.19673027146226874</v>
      </c>
      <c r="AI27" s="1">
        <f t="shared" si="51"/>
        <v>-8.9080984932598195E-2</v>
      </c>
      <c r="AJ27" s="1">
        <f t="shared" si="51"/>
        <v>-0.12630479877752299</v>
      </c>
      <c r="AK27" s="1">
        <f t="shared" si="51"/>
        <v>-0.15947138535479843</v>
      </c>
      <c r="AL27" s="1">
        <f t="shared" si="51"/>
        <v>6.2525831700900092E-2</v>
      </c>
      <c r="AM27" s="1">
        <f t="shared" ref="AM27" si="52">AM19/AA19-1</f>
        <v>-2.0780938179890573E-2</v>
      </c>
      <c r="AN27" s="1">
        <f t="shared" ref="AN27:AO27" si="53">AN19/AB19-1</f>
        <v>3.1896092424991807E-2</v>
      </c>
      <c r="AO27" s="1">
        <f t="shared" si="53"/>
        <v>-4.2801079952408783E-2</v>
      </c>
      <c r="AP27" s="1">
        <f t="shared" ref="AP27" si="54">AP19/AD19-1</f>
        <v>7.5407479524080223E-2</v>
      </c>
      <c r="AQ27" s="1">
        <f t="shared" ref="AQ27" si="55">AQ19/AE19-1</f>
        <v>8.8873189843813982E-2</v>
      </c>
      <c r="AR27" s="1">
        <f t="shared" ref="AR27" si="56">AR19/AF19-1</f>
        <v>9.5646968291647427E-2</v>
      </c>
      <c r="AS27" s="1">
        <f t="shared" ref="AS27" si="57">AS19/AG19-1</f>
        <v>-0.28353914965370841</v>
      </c>
      <c r="AT27" s="1">
        <f t="shared" ref="AT27" si="58">AT19/AH19-1</f>
        <v>-3.428014467782392E-2</v>
      </c>
      <c r="AU27" s="1">
        <f t="shared" ref="AU27" si="59">AU19/AI19-1</f>
        <v>2.420197310826766E-2</v>
      </c>
      <c r="AV27" s="1">
        <f t="shared" ref="AV27" si="60">AV19/AJ19-1</f>
        <v>2.3637346923754965E-2</v>
      </c>
      <c r="AW27" s="1">
        <f>AW19/AK19-1</f>
        <v>9.6689327923209056E-2</v>
      </c>
      <c r="AX27" s="1">
        <f t="shared" ref="AX27" si="61">AX19/AL19-1</f>
        <v>8.3085809846044301E-2</v>
      </c>
      <c r="AY27" s="1">
        <f t="shared" ref="AY27" si="62">AY19/AM19-1</f>
        <v>0.35513219819843056</v>
      </c>
      <c r="AZ27" s="1">
        <f t="shared" ref="AZ27" si="63">AZ19/AN19-1</f>
        <v>0.25691015839232856</v>
      </c>
      <c r="BA27" s="1">
        <f t="shared" ref="BA27" si="64">BA19/AO19-1</f>
        <v>0.50571128264602505</v>
      </c>
      <c r="BB27" s="1">
        <f t="shared" ref="BB27" si="65">BB19/AP19-1</f>
        <v>0.39716035286919582</v>
      </c>
      <c r="BC27" s="1">
        <f t="shared" ref="BC27:BO27" si="66">BC19/AQ19-1</f>
        <v>0.40925124284279013</v>
      </c>
      <c r="BD27" s="1">
        <f t="shared" si="66"/>
        <v>0.30288632789526115</v>
      </c>
      <c r="BE27" s="1">
        <f t="shared" si="66"/>
        <v>0.58960854570096544</v>
      </c>
      <c r="BF27" s="1">
        <f t="shared" si="66"/>
        <v>0.91994121469830481</v>
      </c>
      <c r="BG27" s="1">
        <f t="shared" si="66"/>
        <v>0.52122542899743673</v>
      </c>
      <c r="BH27" s="1">
        <f t="shared" si="66"/>
        <v>0.14310906585982841</v>
      </c>
      <c r="BI27" s="1">
        <f t="shared" si="66"/>
        <v>0.15678637126449013</v>
      </c>
      <c r="BJ27" s="1">
        <f t="shared" si="66"/>
        <v>0.1628630051793305</v>
      </c>
      <c r="BK27" s="1">
        <f t="shared" si="66"/>
        <v>-4.7542515435595512E-2</v>
      </c>
      <c r="BL27" s="1">
        <f t="shared" si="66"/>
        <v>0.10895400502506258</v>
      </c>
      <c r="BM27" s="1">
        <f t="shared" si="66"/>
        <v>-0.21886473174398058</v>
      </c>
      <c r="BN27" s="1">
        <f t="shared" si="66"/>
        <v>0.17106277761654032</v>
      </c>
      <c r="BO27" s="34">
        <f t="shared" si="66"/>
        <v>0.13082513171590837</v>
      </c>
    </row>
    <row r="28" spans="2:68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8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8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68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68" ht="15.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</row>
    <row r="33" spans="27:80" ht="15.6">
      <c r="AA33" s="1"/>
      <c r="AB33" s="9"/>
      <c r="AC33" s="9"/>
      <c r="AD33" s="9"/>
      <c r="AE33" s="9"/>
      <c r="AF33" s="9"/>
      <c r="AG33" s="9"/>
      <c r="AH33" s="9"/>
    </row>
    <row r="34" spans="27:80" ht="15.6">
      <c r="AA34" s="1"/>
      <c r="AB34" s="9"/>
      <c r="AC34" s="9"/>
      <c r="AD34" s="9"/>
      <c r="AE34" s="9"/>
      <c r="AF34" s="9"/>
      <c r="AG34" s="9"/>
      <c r="AH34" s="9"/>
      <c r="BE34" s="38"/>
    </row>
    <row r="35" spans="27:80" ht="15.6">
      <c r="AA35" s="1"/>
      <c r="AB35" s="9"/>
      <c r="AC35" s="9"/>
      <c r="AD35" s="9"/>
      <c r="AE35" s="9"/>
      <c r="AF35" s="9"/>
      <c r="AG35" s="9"/>
      <c r="AH35" s="9"/>
    </row>
    <row r="37" spans="27:80">
      <c r="CB37" s="35"/>
    </row>
  </sheetData>
  <conditionalFormatting sqref="C28:AA29 C30:X30 Y30:Z32 O24:AD27 AA30:AA35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4:N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4:AJ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4:BM27 BN24:BO25 BN27:BO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Z14" sqref="Z14"/>
    </sheetView>
  </sheetViews>
  <sheetFormatPr defaultRowHeight="15.6"/>
  <cols>
    <col min="1" max="1" width="19.109375" style="4" bestFit="1" customWidth="1"/>
    <col min="2" max="2" width="43.7773437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3" width="10.77734375" customWidth="1"/>
    <col min="24" max="24" width="10.33203125" bestFit="1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3" t="s">
        <v>47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V2" s="29">
        <f>SUM(Monthly!BH2:BJ2)</f>
        <v>4089206.5100000002</v>
      </c>
      <c r="W2" s="29">
        <f>SUM(Monthly!BK2:BM2)</f>
        <v>4607267.2859999994</v>
      </c>
      <c r="X2" s="27"/>
    </row>
    <row r="3" spans="1:61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  <c r="V3" s="30">
        <f>SUM(Monthly!BH3:BJ3)</f>
        <v>4089206.5100000002</v>
      </c>
      <c r="W3" s="30">
        <f>SUM(Monthly!BK3:BM3)</f>
        <v>4607267.2859999994</v>
      </c>
      <c r="X3" s="42"/>
    </row>
    <row r="4" spans="1:61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  <c r="V4" s="29">
        <f>SUM(Monthly!BH4:BJ4)</f>
        <v>3358183.4040000001</v>
      </c>
      <c r="W4" s="29">
        <f>SUM(Monthly!BK4:BM4)</f>
        <v>4446107.3319999995</v>
      </c>
      <c r="X4" s="27"/>
    </row>
    <row r="5" spans="1:61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  <c r="V5" s="29">
        <f>SUM(Monthly!BH5:BJ5)</f>
        <v>730640.65500000003</v>
      </c>
      <c r="W5" s="29">
        <f>SUM(Monthly!BK5:BM5)</f>
        <v>154097.894</v>
      </c>
      <c r="X5" s="27"/>
    </row>
    <row r="6" spans="1:61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  <c r="V6" s="29">
        <f>SUM(Monthly!BH6:BJ6)</f>
        <v>0</v>
      </c>
      <c r="W6" s="29">
        <f>SUM(Monthly!BK6:BM6)</f>
        <v>0</v>
      </c>
      <c r="X6" s="27"/>
    </row>
    <row r="7" spans="1:61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  <c r="V7" s="29">
        <f>SUM(Monthly!BH7:BJ7)</f>
        <v>382.45100000000002</v>
      </c>
      <c r="W7" s="29">
        <f>SUM(Monthly!BK7:BM7)</f>
        <v>556.73500000000001</v>
      </c>
      <c r="X7" s="27"/>
    </row>
    <row r="8" spans="1:61" ht="17.39999999999999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/>
      <c r="O8" s="28"/>
      <c r="P8" s="28"/>
      <c r="Q8" s="29"/>
      <c r="R8" s="29"/>
      <c r="S8" s="29"/>
      <c r="T8" s="29">
        <v>0</v>
      </c>
      <c r="U8" s="29">
        <v>0</v>
      </c>
      <c r="V8" s="29">
        <v>0</v>
      </c>
      <c r="W8" s="29">
        <f>SUM(Monthly!BK8:BM8)</f>
        <v>6505.3249999999998</v>
      </c>
      <c r="X8" s="27"/>
    </row>
    <row r="9" spans="1:61" s="14" customFormat="1" ht="17.399999999999999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30">
        <f>SUM(Monthly!AJ9:AL9)</f>
        <v>2989146.3878500001</v>
      </c>
      <c r="O9" s="30">
        <f>SUM(Monthly!AM9:AO9)</f>
        <v>1226205.09876</v>
      </c>
      <c r="P9" s="30">
        <f>SUM(Monthly!AP9:AR9)</f>
        <v>5571869.1342399996</v>
      </c>
      <c r="Q9" s="30">
        <f>SUM(Monthly!AS9:AU9)</f>
        <v>10595812.606180001</v>
      </c>
      <c r="R9" s="30">
        <f>SUM(Monthly!AV9:AX9)</f>
        <v>1786303.7711699998</v>
      </c>
      <c r="S9" s="30">
        <f>SUM(Monthly!AY9:BA9)</f>
        <v>0</v>
      </c>
      <c r="T9" s="30">
        <f>SUM(Monthly!BB9:BD9)</f>
        <v>0</v>
      </c>
      <c r="U9" s="30">
        <f>SUM(Monthly!BE9:BG9)</f>
        <v>0</v>
      </c>
      <c r="V9" s="30">
        <f>SUM(Monthly!BH9:BJ9)</f>
        <v>0</v>
      </c>
      <c r="W9" s="31">
        <f>SUM(Monthly!BK9:BM9)</f>
        <v>0</v>
      </c>
      <c r="X9" s="42"/>
    </row>
    <row r="10" spans="1:61" ht="17.399999999999999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8">
        <f>SUM(Monthly!AJ10:AL10)</f>
        <v>0</v>
      </c>
      <c r="O10" s="28">
        <f>SUM(Monthly!AM10:AO10)</f>
        <v>0</v>
      </c>
      <c r="P10" s="28">
        <f>SUM(Monthly!AP10:AR10)</f>
        <v>0</v>
      </c>
      <c r="Q10" s="29">
        <f>SUM(Monthly!AS10:AU10)</f>
        <v>0</v>
      </c>
      <c r="R10" s="29">
        <f>SUM(Monthly!AV10:AX10)</f>
        <v>0</v>
      </c>
      <c r="S10" s="29">
        <f>SUM(Monthly!AY10:BA10)</f>
        <v>0</v>
      </c>
      <c r="T10" s="29">
        <f>SUM(Monthly!BB10:BD10)</f>
        <v>0</v>
      </c>
      <c r="U10" s="29">
        <f>SUM(Monthly!BE10:BG10)</f>
        <v>0</v>
      </c>
      <c r="V10" s="29">
        <f>SUM(Monthly!BH10:BJ10)</f>
        <v>0</v>
      </c>
      <c r="W10" s="29">
        <f>SUM(Monthly!BK10:BM10)</f>
        <v>0</v>
      </c>
      <c r="X10" s="27"/>
    </row>
    <row r="11" spans="1:61" ht="17.399999999999999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8">
        <f>SUM(Monthly!AJ11:AL11)</f>
        <v>4556318.9777199998</v>
      </c>
      <c r="O11" s="28">
        <f>SUM(Monthly!AM11:AO11)</f>
        <v>3143247.82436</v>
      </c>
      <c r="P11" s="28">
        <f>SUM(Monthly!AP11:AR11)</f>
        <v>6381182.3473899998</v>
      </c>
      <c r="Q11" s="29">
        <f>SUM(Monthly!AS11:AU11)</f>
        <v>11238460.505433999</v>
      </c>
      <c r="R11" s="29">
        <f>SUM(Monthly!AV11:AX11)</f>
        <v>3204816.0576200001</v>
      </c>
      <c r="S11" s="29">
        <f>SUM(Monthly!AY11:BA11)</f>
        <v>4269054.6548500005</v>
      </c>
      <c r="T11" s="29">
        <f>SUM(Monthly!BB11:BD11)</f>
        <v>2719951.08243</v>
      </c>
      <c r="U11" s="29">
        <f>SUM(Monthly!BE11:BG11)</f>
        <v>1899299.4659199999</v>
      </c>
      <c r="V11" s="29">
        <f>SUM(Monthly!BH11:BJ11)</f>
        <v>4073690.1465400001</v>
      </c>
      <c r="W11" s="29">
        <f>SUM(Monthly!BK11:BM11)</f>
        <v>4619068.2519400008</v>
      </c>
      <c r="X11" s="27"/>
    </row>
    <row r="12" spans="1:61" s="14" customFormat="1" ht="17.399999999999999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30">
        <f>SUM(Monthly!AJ12:AL12)</f>
        <v>1567172.5898699998</v>
      </c>
      <c r="O12" s="30">
        <f>SUM(Monthly!AM12:AO12)</f>
        <v>1917042.7255999998</v>
      </c>
      <c r="P12" s="30">
        <f>SUM(Monthly!AP12:AR12)</f>
        <v>802569.54330999998</v>
      </c>
      <c r="Q12" s="30">
        <f>SUM(Monthly!AS12:AU12)</f>
        <v>637894.98239400005</v>
      </c>
      <c r="R12" s="30">
        <f>SUM(Monthly!AV12:AX12)</f>
        <v>1415714.8546000002</v>
      </c>
      <c r="S12" s="30">
        <f>SUM(Monthly!AY12:BA12)</f>
        <v>1630719.9088500002</v>
      </c>
      <c r="T12" s="30">
        <f>SUM(Monthly!BB12:BD12)</f>
        <v>865880.28043000016</v>
      </c>
      <c r="U12" s="30">
        <f>SUM(Monthly!BE12:BG12)</f>
        <v>617293.85896999994</v>
      </c>
      <c r="V12" s="30">
        <f>SUM(Monthly!BH12:BJ12)</f>
        <v>1366236.80158</v>
      </c>
      <c r="W12" s="30">
        <f>SUM(Monthly!BK12:BM12)</f>
        <v>2032921.6860600002</v>
      </c>
      <c r="X12" s="42"/>
    </row>
    <row r="13" spans="1:61" ht="17.399999999999999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8">
        <f>SUM(Monthly!AJ13:AL13)</f>
        <v>4717.4883599999994</v>
      </c>
      <c r="O13" s="28">
        <f>SUM(Monthly!AM13:AO13)</f>
        <v>8035.0262999999995</v>
      </c>
      <c r="P13" s="28">
        <f>SUM(Monthly!AP13:AR13)</f>
        <v>1391.62249</v>
      </c>
      <c r="Q13" s="29">
        <f>SUM(Monthly!AS13:AU13)</f>
        <v>309.83912999999995</v>
      </c>
      <c r="R13" s="29">
        <f>SUM(Monthly!AV13:AX13)</f>
        <v>2882.1975199999997</v>
      </c>
      <c r="S13" s="29">
        <f>SUM(Monthly!AY13:BA13)</f>
        <v>-982.09258</v>
      </c>
      <c r="T13" s="29">
        <f>SUM(Monthly!BB13:BD13)</f>
        <v>1960.8055200000001</v>
      </c>
      <c r="U13" s="29">
        <f>SUM(Monthly!BE13:BG13)</f>
        <v>4250.8734700000005</v>
      </c>
      <c r="V13" s="29">
        <f>SUM(Monthly!BH13:BJ13)</f>
        <v>910.88730000003795</v>
      </c>
      <c r="W13" s="29">
        <f>SUM(Monthly!BK13:BM13)</f>
        <v>5635.0081</v>
      </c>
      <c r="X13" s="27"/>
    </row>
    <row r="14" spans="1:61" ht="17.399999999999999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1">
        <f>SUM(Monthly!AY14:BA14)</f>
        <v>2638334.7460000003</v>
      </c>
      <c r="T14" s="31">
        <f>SUM(Monthly!BB14:BD14)</f>
        <v>1854070.8019999999</v>
      </c>
      <c r="U14" s="31">
        <f>SUM(Monthly!BE14:BG14)</f>
        <v>1281459.703</v>
      </c>
      <c r="V14" s="31">
        <f>SUM(Monthly!BH14:BJ14)</f>
        <v>2707354.5619999999</v>
      </c>
      <c r="W14" s="31">
        <f>SUM(Monthly!BK14:BM14)</f>
        <v>2585933.5099999998</v>
      </c>
      <c r="X14" s="42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</row>
    <row r="15" spans="1:61" ht="17.399999999999999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9">
        <f>SUM(Monthly!AY15:BA15)</f>
        <v>0</v>
      </c>
      <c r="T15" s="29">
        <f>SUM(Monthly!BB15:BD15)</f>
        <v>10459.388000000001</v>
      </c>
      <c r="U15" s="29">
        <f>SUM(Monthly!BE15:BG15)</f>
        <v>0</v>
      </c>
      <c r="V15" s="29">
        <f>SUM(Monthly!BH15:BJ15)</f>
        <v>0</v>
      </c>
      <c r="W15" s="29">
        <f>SUM(Monthly!BK15:BM15)</f>
        <v>3110.2919999999999</v>
      </c>
      <c r="X15" s="27"/>
    </row>
    <row r="16" spans="1:61" ht="17.399999999999999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9">
        <f>SUM(Monthly!AY16:BA16)</f>
        <v>2638334.7460000003</v>
      </c>
      <c r="T16" s="29">
        <f>SUM(Monthly!BB16:BD16)</f>
        <v>1843611.4140000001</v>
      </c>
      <c r="U16" s="29">
        <f>SUM(Monthly!BE16:BG16)</f>
        <v>1281459.703</v>
      </c>
      <c r="V16" s="29">
        <f>SUM(Monthly!BH16:BJ16)</f>
        <v>2707354.5619999999</v>
      </c>
      <c r="W16" s="29">
        <f>SUM(Monthly!BK16:BM16)</f>
        <v>2582823.2179999999</v>
      </c>
      <c r="X16" s="27"/>
    </row>
    <row r="17" spans="1:26" s="14" customFormat="1" ht="17.399999999999999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30">
        <f>SUM(Monthly!AJ17:AL17)</f>
        <v>2989146.3878500001</v>
      </c>
      <c r="O17" s="30">
        <f>SUM(Monthly!AM17:AO17)</f>
        <v>1226205.09876</v>
      </c>
      <c r="P17" s="30">
        <f>SUM(Monthly!AP17:AR17)</f>
        <v>5571869.1342399996</v>
      </c>
      <c r="Q17" s="30">
        <f>SUM(Monthly!AS17:AU17)</f>
        <v>10595812.606180001</v>
      </c>
      <c r="R17" s="30">
        <f>SUM(Monthly!AV17:AX17)</f>
        <v>1786303.7711699998</v>
      </c>
      <c r="S17" s="30">
        <f>SUM(Monthly!AY17:BA17)</f>
        <v>0</v>
      </c>
      <c r="T17" s="30">
        <f>SUM(Monthly!BB17:BD17)</f>
        <v>0</v>
      </c>
      <c r="U17" s="30">
        <f>SUM(Monthly!BE17:BG17)</f>
        <v>0</v>
      </c>
      <c r="V17" s="30">
        <f>SUM(Monthly!BH17:BJ17)</f>
        <v>0</v>
      </c>
      <c r="W17" s="30">
        <f>SUM(Monthly!BK17:BM17)</f>
        <v>0</v>
      </c>
      <c r="X17" s="42"/>
    </row>
    <row r="18" spans="1:26" ht="17.399999999999999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8">
        <f>SUM(Monthly!AJ18:AL18)</f>
        <v>0</v>
      </c>
      <c r="O18" s="28">
        <f>SUM(Monthly!AM18:AO18)</f>
        <v>0</v>
      </c>
      <c r="P18" s="28">
        <f>SUM(Monthly!AP18:AR18)</f>
        <v>6743.6698399999996</v>
      </c>
      <c r="Q18" s="29">
        <f>SUM(Monthly!AS18:AU18)</f>
        <v>4752.9168599999994</v>
      </c>
      <c r="R18" s="29">
        <f>SUM(Monthly!AV18:AX18)</f>
        <v>2797.4318499999999</v>
      </c>
      <c r="S18" s="29">
        <f>SUM(Monthly!AY18:BA18)</f>
        <v>0</v>
      </c>
      <c r="T18" s="29">
        <f>SUM(Monthly!BB18:BD18)</f>
        <v>0</v>
      </c>
      <c r="U18" s="29">
        <f>SUM(Monthly!BE18:BG18)</f>
        <v>545.90395000000001</v>
      </c>
      <c r="V18" s="29">
        <f>SUM(Monthly!BH18:BJ18)</f>
        <v>98.782960000000003</v>
      </c>
      <c r="W18" s="29">
        <f>SUM(Monthly!BK18:BM18)</f>
        <v>213.05588</v>
      </c>
    </row>
    <row r="19" spans="1:26" s="15" customFormat="1" ht="17.399999999999999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"/>
      <c r="O19" s="32"/>
      <c r="P19" s="32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W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W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3" customWidth="1"/>
    <col min="7" max="7" width="11.77734375" style="41" customWidth="1"/>
    <col min="9" max="9" width="14.88671875" customWidth="1"/>
  </cols>
  <sheetData>
    <row r="1" spans="1:18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29">
        <f>SUM(Monthly!AM2:AX2)</f>
        <v>23988531.485350002</v>
      </c>
      <c r="G2" s="29">
        <f>SUM(Monthly!AY2:BJ2)</f>
        <v>12977921.699999999</v>
      </c>
    </row>
    <row r="3" spans="1:185" s="14" customFormat="1" ht="17.399999999999999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0">
        <f>SUM(Monthly!AM3:AX3)</f>
        <v>4808340.875</v>
      </c>
      <c r="G3" s="30">
        <f>SUM(Monthly!AY3:BJ3)</f>
        <v>12977921.699999999</v>
      </c>
    </row>
    <row r="4" spans="1:185" ht="17.399999999999999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29">
        <f>SUM(Monthly!AM4:AX4)</f>
        <v>2449882.4020000002</v>
      </c>
      <c r="G4" s="29">
        <f>SUM(Monthly!AY4:BJ4)</f>
        <v>10100656.074000001</v>
      </c>
    </row>
    <row r="5" spans="1:185" ht="17.399999999999999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29">
        <f>SUM(Monthly!AM5:AX5)</f>
        <v>2357397.298</v>
      </c>
      <c r="G5" s="29">
        <f>SUM(Monthly!AY5:BJ5)</f>
        <v>2876218.6960000005</v>
      </c>
    </row>
    <row r="6" spans="1:185" ht="17.399999999999999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29">
        <f>SUM(Monthly!AM6:AX6)</f>
        <v>0</v>
      </c>
      <c r="G6" s="29">
        <f>SUM(Monthly!AY6:BJ6)</f>
        <v>0</v>
      </c>
    </row>
    <row r="7" spans="1:185" ht="17.399999999999999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29">
        <f>SUM(Monthly!AM7:AX7)</f>
        <v>1061.175</v>
      </c>
      <c r="G7" s="29">
        <f>SUM(Monthly!AY7:BJ7)</f>
        <v>1046.93</v>
      </c>
    </row>
    <row r="8" spans="1:185" s="14" customFormat="1" ht="17.399999999999999">
      <c r="A8" s="11"/>
      <c r="B8" s="12" t="s">
        <v>21</v>
      </c>
      <c r="C8" s="30">
        <f>SUM(Monthly!C9:N9)</f>
        <v>18938881.11764</v>
      </c>
      <c r="D8" s="30">
        <f>SUM(Monthly!O9:Z9)</f>
        <v>12982500.89201</v>
      </c>
      <c r="E8" s="30">
        <f>SUM(Monthly!AA9:AL9)</f>
        <v>15154510.048490001</v>
      </c>
      <c r="F8" s="30">
        <f>SUM(Monthly!AM9:AX9)</f>
        <v>19180190.610349998</v>
      </c>
      <c r="G8" s="30">
        <f>SUM(Monthly!AY9:BJ9)</f>
        <v>0</v>
      </c>
    </row>
    <row r="9" spans="1:185" ht="17.399999999999999">
      <c r="B9" s="2" t="s">
        <v>22</v>
      </c>
      <c r="C9" s="28">
        <f>SUM(Monthly!C10:N10)</f>
        <v>0</v>
      </c>
      <c r="D9" s="28">
        <f>SUM(Monthly!O10:Z10)</f>
        <v>0</v>
      </c>
      <c r="E9" s="28">
        <f>SUM(Monthly!AA10:AL10)</f>
        <v>0</v>
      </c>
      <c r="F9" s="29">
        <f>SUM(Monthly!AM10:AX10)</f>
        <v>0</v>
      </c>
      <c r="G9" s="29">
        <f>SUM(Monthly!AY10:BJ10)</f>
        <v>0</v>
      </c>
    </row>
    <row r="10" spans="1:185" ht="17.399999999999999">
      <c r="B10" s="2" t="s">
        <v>23</v>
      </c>
      <c r="C10" s="28">
        <f>SUM(Monthly!C11:N11)</f>
        <v>24437559.019129999</v>
      </c>
      <c r="D10" s="28">
        <f>SUM(Monthly!O11:Z11)</f>
        <v>18204135.525480002</v>
      </c>
      <c r="E10" s="28">
        <f>SUM(Monthly!AA11:AL11)</f>
        <v>20379756.70214</v>
      </c>
      <c r="F10" s="29">
        <f>SUM(Monthly!AM11:AX11)</f>
        <v>23967706.734804001</v>
      </c>
      <c r="G10" s="29">
        <f>SUM(Monthly!AY11:BJ11)</f>
        <v>12961995.349740002</v>
      </c>
    </row>
    <row r="11" spans="1:185" s="14" customFormat="1" ht="17.399999999999999">
      <c r="A11" s="11"/>
      <c r="B11" s="12" t="s">
        <v>24</v>
      </c>
      <c r="C11" s="30">
        <f>SUM(Monthly!C12:N12)</f>
        <v>5496698.6101299999</v>
      </c>
      <c r="D11" s="30">
        <f>SUM(Monthly!O12:Z12)</f>
        <v>5218970.6009400003</v>
      </c>
      <c r="E11" s="30">
        <f>SUM(Monthly!AA12:AL12)</f>
        <v>5216403.1768100001</v>
      </c>
      <c r="F11" s="30">
        <f>SUM(Monthly!AM12:AX12)</f>
        <v>4773222.1059039999</v>
      </c>
      <c r="G11" s="30">
        <f>SUM(Monthly!AY12:BJ12)</f>
        <v>4480130.8498300007</v>
      </c>
    </row>
    <row r="12" spans="1:185" ht="17.399999999999999">
      <c r="B12" s="2" t="s">
        <v>25</v>
      </c>
      <c r="C12" s="28">
        <f>SUM(Monthly!C13:N13)</f>
        <v>14884.472550000002</v>
      </c>
      <c r="D12" s="28">
        <f>SUM(Monthly!O13:Z13)</f>
        <v>15837.94101</v>
      </c>
      <c r="E12" s="28">
        <f>SUM(Monthly!AA13:AL13)</f>
        <v>12381.21392</v>
      </c>
      <c r="F12" s="29">
        <f>SUM(Monthly!AM13:AX13)</f>
        <v>12618.685439999999</v>
      </c>
      <c r="G12" s="29">
        <f>SUM(Monthly!AY13:BJ13)</f>
        <v>6140.4737100000384</v>
      </c>
    </row>
    <row r="13" spans="1:185" ht="17.399999999999999">
      <c r="A13" s="20"/>
      <c r="B13" s="21" t="s">
        <v>36</v>
      </c>
      <c r="C13" s="10"/>
      <c r="D13" s="10"/>
      <c r="E13" s="10"/>
      <c r="F13" s="10"/>
      <c r="G13" s="30">
        <f>SUM(Monthly!AY14:BJ14)</f>
        <v>8481219.8129999992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</row>
    <row r="14" spans="1:185" ht="17.399999999999999">
      <c r="B14" s="2" t="s">
        <v>17</v>
      </c>
      <c r="C14" s="10"/>
      <c r="D14" s="10"/>
      <c r="E14" s="10"/>
      <c r="F14" s="10"/>
      <c r="G14" s="29">
        <f>SUM(Monthly!AY15:BJ15)</f>
        <v>10459.388000000001</v>
      </c>
    </row>
    <row r="15" spans="1:185" ht="17.399999999999999">
      <c r="B15" s="2" t="s">
        <v>37</v>
      </c>
      <c r="C15" s="10"/>
      <c r="D15" s="10"/>
      <c r="E15" s="10"/>
      <c r="F15" s="10"/>
      <c r="G15" s="29">
        <f>SUM(Monthly!AY16:BJ16)</f>
        <v>8470760.4249999989</v>
      </c>
    </row>
    <row r="16" spans="1:185" s="14" customFormat="1" ht="17.399999999999999">
      <c r="A16" s="11"/>
      <c r="B16" s="12" t="s">
        <v>21</v>
      </c>
      <c r="C16" s="10"/>
      <c r="D16" s="10"/>
      <c r="E16" s="10"/>
      <c r="F16" s="10"/>
      <c r="G16" s="30">
        <f>SUM(Monthly!AY17:BJ17)</f>
        <v>0</v>
      </c>
    </row>
    <row r="17" spans="2:7" ht="17.399999999999999">
      <c r="B17" s="2" t="s">
        <v>26</v>
      </c>
      <c r="C17" s="28">
        <f>SUM(Monthly!C18:N18)</f>
        <v>1979.2913600000002</v>
      </c>
      <c r="D17" s="28">
        <f>SUM(Monthly!O18:Z18)</f>
        <v>2664.0325300000004</v>
      </c>
      <c r="E17" s="28">
        <f>SUM(Monthly!AA18:AL18)</f>
        <v>8843.4768399999994</v>
      </c>
      <c r="F17" s="29">
        <f>SUM(Monthly!AM18:AX18)</f>
        <v>14294.018550000001</v>
      </c>
      <c r="G17" s="29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4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2021-06-10T11:22:36Z</dcterms:modified>
</cp:coreProperties>
</file>